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alghanami\Desktop\"/>
    </mc:Choice>
  </mc:AlternateContent>
  <bookViews>
    <workbookView xWindow="0" yWindow="0" windowWidth="17685" windowHeight="9600" tabRatio="822" activeTab="22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B18" i="3" l="1"/>
  <c r="B17" i="3"/>
  <c r="B16" i="3"/>
  <c r="B15" i="3"/>
  <c r="B14" i="3"/>
  <c r="B13" i="3"/>
  <c r="B12" i="3"/>
  <c r="B11" i="3"/>
  <c r="B10" i="3"/>
  <c r="B9" i="3"/>
  <c r="B8" i="3"/>
  <c r="B7" i="3"/>
  <c r="B7" i="2"/>
  <c r="B8" i="2"/>
  <c r="B9" i="2"/>
  <c r="B10" i="2"/>
  <c r="B11" i="2"/>
  <c r="B12" i="2"/>
  <c r="B13" i="2"/>
  <c r="B14" i="2"/>
  <c r="B15" i="2"/>
  <c r="B16" i="2"/>
  <c r="B17" i="2"/>
  <c r="B18" i="2"/>
  <c r="B12" i="4"/>
  <c r="B13" i="4"/>
  <c r="B14" i="4"/>
  <c r="B15" i="4"/>
  <c r="B16" i="4"/>
  <c r="B17" i="4"/>
  <c r="B18" i="4"/>
  <c r="B13" i="5"/>
  <c r="B13" i="6" s="1"/>
  <c r="B14" i="5"/>
  <c r="B15" i="5"/>
  <c r="B16" i="5"/>
  <c r="B16" i="6" s="1"/>
  <c r="B17" i="5"/>
  <c r="B17" i="6" s="1"/>
  <c r="B18" i="5"/>
  <c r="B14" i="6"/>
  <c r="C18" i="6"/>
  <c r="C17" i="6"/>
  <c r="C16" i="6"/>
  <c r="C15" i="6"/>
  <c r="C14" i="6"/>
  <c r="C13" i="6"/>
  <c r="C12" i="6"/>
  <c r="C11" i="6"/>
  <c r="C10" i="6"/>
  <c r="C9" i="6"/>
  <c r="C8" i="6"/>
  <c r="C7" i="6"/>
  <c r="D18" i="6"/>
  <c r="D17" i="6"/>
  <c r="D16" i="6"/>
  <c r="D15" i="6"/>
  <c r="D14" i="6"/>
  <c r="D13" i="6"/>
  <c r="D12" i="6"/>
  <c r="D11" i="6"/>
  <c r="D10" i="6"/>
  <c r="D9" i="6"/>
  <c r="D8" i="6"/>
  <c r="D7" i="6"/>
  <c r="E18" i="6"/>
  <c r="E17" i="6"/>
  <c r="E16" i="6"/>
  <c r="E15" i="6"/>
  <c r="E14" i="6"/>
  <c r="E13" i="6"/>
  <c r="F18" i="6"/>
  <c r="F17" i="6"/>
  <c r="F16" i="6"/>
  <c r="F15" i="6"/>
  <c r="F14" i="6"/>
  <c r="F13" i="6"/>
  <c r="F12" i="6"/>
  <c r="F11" i="6"/>
  <c r="F10" i="6"/>
  <c r="F9" i="6"/>
  <c r="F8" i="6"/>
  <c r="F7" i="6"/>
  <c r="G18" i="6"/>
  <c r="G17" i="6"/>
  <c r="G16" i="6"/>
  <c r="G15" i="6"/>
  <c r="G14" i="6"/>
  <c r="G13" i="6"/>
  <c r="G12" i="6"/>
  <c r="G11" i="6"/>
  <c r="G10" i="6"/>
  <c r="G9" i="6"/>
  <c r="G8" i="6"/>
  <c r="B18" i="6" l="1"/>
  <c r="B15" i="6"/>
  <c r="B18" i="26"/>
  <c r="B17" i="26"/>
  <c r="B16" i="26"/>
  <c r="B15" i="26"/>
  <c r="B14" i="26"/>
  <c r="B13" i="26"/>
  <c r="B12" i="26"/>
  <c r="B11" i="26"/>
  <c r="B10" i="26"/>
  <c r="B9" i="26"/>
  <c r="B8" i="26"/>
  <c r="AI22" i="27"/>
  <c r="B18" i="27"/>
  <c r="B16" i="27"/>
  <c r="B13" i="27"/>
  <c r="AA11" i="27"/>
  <c r="W11" i="27"/>
  <c r="T11" i="27"/>
  <c r="S11" i="27"/>
  <c r="R11" i="27"/>
  <c r="Q11" i="27"/>
  <c r="AD10" i="27"/>
  <c r="B10" i="27"/>
  <c r="AD9" i="27"/>
  <c r="AD8" i="27"/>
  <c r="AC8" i="27"/>
  <c r="AB8" i="27"/>
  <c r="AA8" i="27"/>
  <c r="Z8" i="27"/>
  <c r="Y8" i="27"/>
  <c r="X8" i="27"/>
  <c r="W8" i="27"/>
  <c r="V8" i="27"/>
  <c r="U8" i="27"/>
  <c r="AD7" i="27"/>
  <c r="AC7" i="27"/>
  <c r="AC11" i="27" s="1"/>
  <c r="AB7" i="27"/>
  <c r="AB11" i="27" s="1"/>
  <c r="AA7" i="27"/>
  <c r="Z7" i="27"/>
  <c r="Z11" i="27" s="1"/>
  <c r="Y7" i="27"/>
  <c r="Y11" i="27" s="1"/>
  <c r="X7" i="27"/>
  <c r="X11" i="27" s="1"/>
  <c r="W7" i="27"/>
  <c r="V7" i="27"/>
  <c r="V11" i="27" s="1"/>
  <c r="U7" i="27"/>
  <c r="U11" i="27" s="1"/>
  <c r="AD6" i="27"/>
  <c r="AD5" i="27"/>
  <c r="AD11" i="27" s="1"/>
  <c r="AI22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AD8" i="29"/>
  <c r="AC8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AD7" i="29"/>
  <c r="AC7" i="29"/>
  <c r="AB7" i="29"/>
  <c r="AA7" i="29"/>
  <c r="AA11" i="29" s="1"/>
  <c r="Z7" i="29"/>
  <c r="Y7" i="29"/>
  <c r="X7" i="29"/>
  <c r="W7" i="29"/>
  <c r="W11" i="29" s="1"/>
  <c r="V7" i="29"/>
  <c r="U7" i="29"/>
  <c r="T7" i="29"/>
  <c r="S7" i="29"/>
  <c r="S11" i="29" s="1"/>
  <c r="R7" i="29"/>
  <c r="Q7" i="29"/>
  <c r="P7" i="29"/>
  <c r="O7" i="29"/>
  <c r="O11" i="29" s="1"/>
  <c r="N7" i="29"/>
  <c r="AD6" i="29"/>
  <c r="AC6" i="29"/>
  <c r="AB6" i="29"/>
  <c r="AA6" i="29"/>
  <c r="Z6" i="29"/>
  <c r="Y6" i="29"/>
  <c r="X6" i="29"/>
  <c r="W6" i="29"/>
  <c r="V6" i="29"/>
  <c r="U6" i="29"/>
  <c r="T6" i="29"/>
  <c r="T11" i="29" s="1"/>
  <c r="S6" i="29"/>
  <c r="R6" i="29"/>
  <c r="R11" i="29" s="1"/>
  <c r="Q6" i="29"/>
  <c r="Q11" i="29" s="1"/>
  <c r="P6" i="29"/>
  <c r="P11" i="29" s="1"/>
  <c r="O6" i="29"/>
  <c r="N6" i="29"/>
  <c r="N11" i="29" s="1"/>
  <c r="AD5" i="29"/>
  <c r="AD11" i="29" s="1"/>
  <c r="AC5" i="29"/>
  <c r="AC11" i="29" s="1"/>
  <c r="AB5" i="29"/>
  <c r="AB11" i="29" s="1"/>
  <c r="AA5" i="29"/>
  <c r="Z5" i="29"/>
  <c r="Z11" i="29" s="1"/>
  <c r="Y5" i="29"/>
  <c r="Y11" i="29" s="1"/>
  <c r="X5" i="29"/>
  <c r="X11" i="29" s="1"/>
  <c r="W5" i="29"/>
  <c r="V5" i="29"/>
  <c r="V11" i="29" s="1"/>
  <c r="U5" i="29"/>
  <c r="U11" i="29" s="1"/>
  <c r="E18" i="21"/>
  <c r="B18" i="21"/>
  <c r="E17" i="21"/>
  <c r="B17" i="21"/>
  <c r="E16" i="21"/>
  <c r="B16" i="21"/>
  <c r="E15" i="21"/>
  <c r="B15" i="21"/>
  <c r="E14" i="21"/>
  <c r="B14" i="21"/>
  <c r="B18" i="25"/>
  <c r="B17" i="25"/>
  <c r="B16" i="25"/>
  <c r="B15" i="25"/>
  <c r="B14" i="25"/>
  <c r="B13" i="25"/>
  <c r="B12" i="25"/>
  <c r="B11" i="25"/>
  <c r="B10" i="25"/>
  <c r="B9" i="25"/>
  <c r="B8" i="25"/>
  <c r="B7" i="25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AC10" i="28"/>
  <c r="AB10" i="28"/>
  <c r="AA10" i="28"/>
  <c r="Z10" i="28"/>
  <c r="Y10" i="28"/>
  <c r="X10" i="28"/>
  <c r="W10" i="28"/>
  <c r="V10" i="28"/>
  <c r="U10" i="28"/>
  <c r="K10" i="28"/>
  <c r="B10" i="28"/>
  <c r="AA9" i="28"/>
  <c r="Z9" i="28"/>
  <c r="Y9" i="28"/>
  <c r="X9" i="28"/>
  <c r="W9" i="28"/>
  <c r="V9" i="28"/>
  <c r="U9" i="28"/>
  <c r="B9" i="28"/>
  <c r="AC8" i="28"/>
  <c r="AB8" i="28"/>
  <c r="AA8" i="28"/>
  <c r="Z8" i="28"/>
  <c r="Y8" i="28"/>
  <c r="X8" i="28"/>
  <c r="W8" i="28"/>
  <c r="V8" i="28"/>
  <c r="U8" i="28"/>
  <c r="B8" i="28"/>
  <c r="B7" i="28"/>
  <c r="AC6" i="28"/>
  <c r="AB6" i="28"/>
  <c r="AB11" i="28" s="1"/>
  <c r="AA6" i="28"/>
  <c r="AA11" i="28" s="1"/>
  <c r="Z6" i="28"/>
  <c r="Y6" i="28"/>
  <c r="X6" i="28"/>
  <c r="X11" i="28" s="1"/>
  <c r="W6" i="28"/>
  <c r="W11" i="28" s="1"/>
  <c r="V6" i="28"/>
  <c r="U6" i="28"/>
  <c r="B6" i="28"/>
  <c r="AC5" i="28"/>
  <c r="AC11" i="28" s="1"/>
  <c r="AB5" i="28"/>
  <c r="AA5" i="28"/>
  <c r="Z5" i="28"/>
  <c r="Z11" i="28" s="1"/>
  <c r="Y5" i="28"/>
  <c r="Y11" i="28" s="1"/>
  <c r="X5" i="28"/>
  <c r="W5" i="28"/>
  <c r="V5" i="28"/>
  <c r="V11" i="28" s="1"/>
  <c r="U5" i="28"/>
  <c r="U11" i="28" s="1"/>
  <c r="P41" i="30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B11" i="30" s="1"/>
  <c r="AA6" i="30"/>
  <c r="AA11" i="30" s="1"/>
  <c r="Z6" i="30"/>
  <c r="Y6" i="30"/>
  <c r="X6" i="30"/>
  <c r="X11" i="30" s="1"/>
  <c r="W6" i="30"/>
  <c r="W11" i="30" s="1"/>
  <c r="V6" i="30"/>
  <c r="U6" i="30"/>
  <c r="B6" i="30"/>
  <c r="AC5" i="30"/>
  <c r="AC11" i="30" s="1"/>
  <c r="AB5" i="30"/>
  <c r="AA5" i="30"/>
  <c r="Z5" i="30"/>
  <c r="Z11" i="30" s="1"/>
  <c r="Y5" i="30"/>
  <c r="Y11" i="30" s="1"/>
  <c r="X5" i="30"/>
  <c r="W5" i="30"/>
  <c r="V5" i="30"/>
  <c r="V11" i="30" s="1"/>
  <c r="U5" i="30"/>
  <c r="U11" i="30" s="1"/>
  <c r="AI2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AI21" i="23"/>
  <c r="AD11" i="23"/>
  <c r="AA11" i="23"/>
  <c r="Z11" i="23"/>
  <c r="W11" i="23"/>
  <c r="V11" i="23"/>
  <c r="S11" i="23"/>
  <c r="R11" i="23"/>
  <c r="O11" i="23"/>
  <c r="N11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AD5" i="23"/>
  <c r="AC5" i="23"/>
  <c r="AC11" i="23" s="1"/>
  <c r="AB5" i="23"/>
  <c r="AB11" i="23" s="1"/>
  <c r="AA5" i="23"/>
  <c r="Z5" i="23"/>
  <c r="Y5" i="23"/>
  <c r="Y11" i="23" s="1"/>
  <c r="X5" i="23"/>
  <c r="X11" i="23" s="1"/>
  <c r="W5" i="23"/>
  <c r="V5" i="23"/>
  <c r="U5" i="23"/>
  <c r="U11" i="23" s="1"/>
  <c r="T5" i="23"/>
  <c r="T11" i="23" s="1"/>
  <c r="S5" i="23"/>
  <c r="R5" i="23"/>
  <c r="Q5" i="23"/>
  <c r="Q11" i="23" s="1"/>
  <c r="P5" i="23"/>
  <c r="P11" i="23" s="1"/>
  <c r="O5" i="23"/>
  <c r="N5" i="23"/>
  <c r="B18" i="12"/>
  <c r="B17" i="12"/>
  <c r="B16" i="12"/>
  <c r="B15" i="12"/>
  <c r="B14" i="12"/>
  <c r="B13" i="12"/>
  <c r="B12" i="12"/>
  <c r="B11" i="12"/>
  <c r="B10" i="12"/>
  <c r="B9" i="12"/>
  <c r="B18" i="11"/>
  <c r="B17" i="11"/>
  <c r="B16" i="11"/>
  <c r="B15" i="11"/>
  <c r="B14" i="11"/>
  <c r="B13" i="11"/>
  <c r="B12" i="11"/>
  <c r="B11" i="11"/>
  <c r="B10" i="11"/>
  <c r="B9" i="11"/>
  <c r="H18" i="20"/>
  <c r="B18" i="20"/>
  <c r="B17" i="20"/>
  <c r="B16" i="20"/>
  <c r="B15" i="20"/>
  <c r="B14" i="20"/>
  <c r="B13" i="20"/>
  <c r="B12" i="20"/>
  <c r="B11" i="20"/>
  <c r="B10" i="20"/>
  <c r="B9" i="20"/>
  <c r="B18" i="9"/>
  <c r="B17" i="9"/>
  <c r="B16" i="9"/>
  <c r="B15" i="9"/>
  <c r="B14" i="9"/>
  <c r="H18" i="6"/>
  <c r="H17" i="6"/>
  <c r="H16" i="6"/>
  <c r="H15" i="6"/>
  <c r="H14" i="6"/>
  <c r="H13" i="6"/>
  <c r="H12" i="6"/>
  <c r="H11" i="6"/>
  <c r="H10" i="6"/>
  <c r="B17" i="1"/>
  <c r="B16" i="1"/>
  <c r="B15" i="1"/>
  <c r="B14" i="1"/>
  <c r="B13" i="1"/>
  <c r="B12" i="1"/>
  <c r="B11" i="1"/>
  <c r="B10" i="1"/>
  <c r="B9" i="1"/>
  <c r="B8" i="1"/>
  <c r="B7" i="1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2" i="32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<sst xmlns="http://schemas.openxmlformats.org/spreadsheetml/2006/main" count="939" uniqueCount="273">
  <si>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</si>
  <si>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</si>
  <si>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</si>
  <si>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</si>
  <si>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</si>
  <si>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</si>
  <si>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</si>
  <si>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</si>
  <si>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</si>
  <si>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</si>
  <si>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</si>
  <si>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</si>
  <si>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</si>
  <si>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</si>
  <si>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</si>
  <si>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</si>
  <si>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</si>
  <si>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</si>
  <si>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</si>
  <si>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</si>
  <si>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</si>
  <si>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</si>
  <si>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</si>
  <si>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</si>
  <si>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</si>
  <si>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</si>
  <si>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</si>
  <si>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</si>
  <si>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</si>
  <si>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</si>
  <si>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</si>
  <si>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</si>
  <si>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</si>
  <si>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</si>
  <si>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</si>
  <si>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</si>
  <si>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</si>
  <si>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</si>
  <si>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</si>
  <si>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</si>
  <si>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</si>
  <si>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</si>
  <si>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</si>
  <si>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</si>
  <si>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</si>
  <si>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</si>
  <si>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</si>
  <si>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</si>
  <si>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</si>
  <si>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</si>
  <si>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</si>
  <si>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</si>
  <si>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</si>
  <si>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</si>
  <si>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</si>
  <si>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</si>
  <si>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</si>
  <si>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</si>
  <si>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</si>
  <si>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</si>
  <si>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</si>
  <si>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</si>
  <si>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</si>
  <si>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</si>
  <si>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</si>
  <si>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</si>
  <si>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</si>
  <si>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</si>
  <si>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</si>
  <si>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</si>
  <si>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</si>
  <si>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</si>
  <si>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</si>
  <si>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</si>
  <si>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</si>
  <si>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</si>
  <si>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</si>
  <si>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</si>
  <si>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</si>
  <si>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</si>
  <si>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</si>
  <si>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</si>
  <si>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</si>
  <si>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</si>
  <si>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</si>
  <si>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</si>
  <si>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</si>
  <si>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</si>
  <si>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</si>
  <si>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</si>
  <si>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</si>
  <si>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</si>
  <si>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</si>
  <si>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</si>
  <si>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</si>
  <si>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</si>
  <si>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</si>
  <si>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t>KSA</t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</si>
  <si>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</si>
  <si>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</si>
  <si>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</si>
  <si>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</si>
  <si>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</si>
  <si>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</si>
  <si>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</si>
  <si>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</si>
  <si>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</si>
  <si>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</si>
  <si>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</si>
  <si>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</si>
  <si>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</si>
  <si>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t>جدول (5)Table</t>
  </si>
  <si>
    <t>جدول (6)Table</t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</si>
  <si>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</si>
  <si>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</si>
  <si>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</si>
  <si>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</si>
  <si>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</si>
  <si>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</si>
  <si>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</si>
  <si>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</si>
  <si>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</si>
  <si>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</si>
  <si>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</si>
  <si>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</si>
  <si>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t>جدول (12)Table</t>
  </si>
  <si>
    <t>جدول (13)Table</t>
  </si>
  <si>
    <t>جدول (14)Table</t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</si>
  <si>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</si>
  <si>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</si>
  <si>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</si>
  <si>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</si>
  <si>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</si>
  <si>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</si>
  <si>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t xml:space="preserve">UAE </t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</si>
  <si>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</si>
  <si>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</si>
  <si>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</si>
  <si>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</si>
  <si>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</si>
  <si>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</si>
  <si>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 xml:space="preserve">UAE </t>
    </r>
  </si>
  <si>
    <t>الكويت(2)</t>
  </si>
  <si>
    <t xml:space="preserve">(2)Kuwait </t>
  </si>
  <si>
    <r>
      <t xml:space="preserve">(2) </t>
    </r>
    <r>
      <rPr>
        <sz val="10"/>
        <color rgb="FF000000"/>
        <rFont val="Sakkal Majalla"/>
      </rPr>
      <t>تشمل المياه الجوفية  المالحة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</si>
  <si>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</si>
  <si>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1)</t>
    </r>
  </si>
  <si>
    <r>
      <t xml:space="preserve">(2) </t>
    </r>
    <r>
      <rPr>
        <sz val="10"/>
        <color theme="1"/>
        <rFont val="Sakkal Majalla"/>
      </rPr>
      <t xml:space="preserve">بيانات تقديرية </t>
    </r>
  </si>
  <si>
    <r>
      <rPr>
        <sz val="10"/>
        <color theme="1"/>
        <rFont val="Calibri"/>
        <family val="2"/>
        <scheme val="minor"/>
      </rPr>
      <t>(2) Estimation data</t>
    </r>
    <r>
      <rPr>
        <vertAlign val="superscript"/>
        <sz val="10"/>
        <color theme="1"/>
        <rFont val="Calibri"/>
        <family val="2"/>
        <scheme val="minor"/>
      </rPr>
      <t xml:space="preserve">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</si>
  <si>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</si>
  <si>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</si>
  <si>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>السعودية</t>
    </r>
    <r>
      <rPr>
        <b/>
        <vertAlign val="superscript"/>
        <sz val="10"/>
        <color rgb="FFFFFFFF"/>
        <rFont val="Times New Roman"/>
        <family val="1"/>
      </rPr>
      <t/>
    </r>
  </si>
  <si>
    <t>كمية هطول الأمطار في دول مجلس التعاون خلال الفترة 2009-2019م</t>
  </si>
  <si>
    <t>The Amount of Precipitation in GCC Countries during 2009-2019</t>
  </si>
  <si>
    <t xml:space="preserve">عمان </t>
  </si>
  <si>
    <t xml:space="preserve"> Oman </t>
  </si>
  <si>
    <t>Oman (2)</t>
  </si>
  <si>
    <r>
      <t xml:space="preserve">عمان </t>
    </r>
    <r>
      <rPr>
        <b/>
        <sz val="9"/>
        <color rgb="FFFFFFFF"/>
        <rFont val="Times New Roman"/>
        <family val="1"/>
      </rPr>
      <t>(2)</t>
    </r>
  </si>
  <si>
    <r>
      <t>kuwait</t>
    </r>
    <r>
      <rPr>
        <b/>
        <vertAlign val="superscript"/>
        <sz val="12"/>
        <color rgb="FFFFFFFF"/>
        <rFont val="Calibri"/>
        <family val="2"/>
        <scheme val="minor"/>
      </rPr>
      <t xml:space="preserve"> </t>
    </r>
  </si>
  <si>
    <r>
      <t>(1)</t>
    </r>
    <r>
      <rPr>
        <sz val="10"/>
        <color theme="1"/>
        <rFont val="Sakkal Majalla"/>
      </rPr>
      <t xml:space="preserve"> بيانات أولية</t>
    </r>
  </si>
  <si>
    <r>
      <t xml:space="preserve">(1) </t>
    </r>
    <r>
      <rPr>
        <sz val="10"/>
        <color theme="1"/>
        <rFont val="Calibri"/>
        <family val="2"/>
        <scheme val="minor"/>
      </rPr>
      <t>Primary data</t>
    </r>
  </si>
  <si>
    <t>عمان (1)</t>
  </si>
  <si>
    <t>Oman(1)</t>
  </si>
  <si>
    <t>(1) KSA</t>
  </si>
  <si>
    <t>السعودية (1)</t>
  </si>
  <si>
    <t xml:space="preserve">(1) كمية هطول الأمطار حسب المحطات التابعة للأرصاد الجوية </t>
  </si>
  <si>
    <t>(1)The amount of precipitation according to meteorological stations</t>
  </si>
  <si>
    <r>
      <rPr>
        <b/>
        <vertAlign val="superscript"/>
        <sz val="10"/>
        <color theme="1"/>
        <rFont val="Sakkal Majalla"/>
      </rP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</si>
  <si>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>(3) The data with red color is shifted from previous year</t>
  </si>
  <si>
    <r>
      <t>(</t>
    </r>
    <r>
      <rPr>
        <sz val="9"/>
        <color rgb="FF000000"/>
        <rFont val="Arial"/>
        <family val="2"/>
      </rPr>
      <t>2</t>
    </r>
    <r>
      <rPr>
        <sz val="9"/>
        <color rgb="FF000000"/>
        <rFont val="Calibri"/>
        <family val="2"/>
        <scheme val="minor"/>
      </rPr>
      <t xml:space="preserve">) It includes saline groundwater  </t>
    </r>
  </si>
  <si>
    <r>
      <t>(</t>
    </r>
    <r>
      <rPr>
        <sz val="9"/>
        <color theme="1"/>
        <rFont val="Arial"/>
        <family val="2"/>
      </rPr>
      <t>1</t>
    </r>
    <r>
      <rPr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</si>
  <si>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 xml:space="preserve">(3) البيانات التي باللون الأحمر مرحلة  من العام السابق لدولة </t>
  </si>
  <si>
    <t>(1) Reused waster from wastewater tertiary treated and reused for irrigation and landscaping</t>
  </si>
  <si>
    <t>(1) المياه المعاد استعمالها من مياه الصرف الصحي المعالجة ثلاثياً والتي يتم إعادة استخدامها لأغراض الري والتشجير</t>
  </si>
  <si>
    <r>
      <t>(</t>
    </r>
    <r>
      <rPr>
        <sz val="10"/>
        <color rgb="FF000000"/>
        <rFont val="Arial"/>
        <family val="2"/>
      </rPr>
      <t>2</t>
    </r>
    <r>
      <rPr>
        <sz val="10"/>
        <color rgb="FF000000"/>
        <rFont val="Calibri"/>
        <family val="2"/>
        <scheme val="minor"/>
      </rPr>
      <t>) Primary Data</t>
    </r>
  </si>
  <si>
    <t>بيانات أولية (2)</t>
  </si>
  <si>
    <t>(1) Does not include agriculture waste water</t>
  </si>
  <si>
    <t xml:space="preserve">(1) غير شاملة مياه الصرف الزراعي </t>
  </si>
  <si>
    <r>
      <t>(</t>
    </r>
    <r>
      <rPr>
        <sz val="10"/>
        <color theme="1"/>
        <rFont val="Arial"/>
        <family val="2"/>
      </rPr>
      <t>2</t>
    </r>
    <r>
      <rPr>
        <sz val="10"/>
        <color theme="1"/>
        <rFont val="Calibri"/>
        <family val="2"/>
        <scheme val="minor"/>
      </rPr>
      <t>)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</si>
  <si>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t>(1)the main dams that contained water (primary Data , it could be changing)</t>
  </si>
  <si>
    <t>(1)السدود الأساسية التي تحتوي على المياه (بيانات أولية قابلة لتعديل)</t>
  </si>
  <si>
    <t xml:space="preserve">(2)Primary Data </t>
  </si>
  <si>
    <t xml:space="preserve">(2) بيانات أولية </t>
  </si>
  <si>
    <t xml:space="preserve">عمان(2) </t>
  </si>
  <si>
    <t xml:space="preserve">Oman (2) </t>
  </si>
  <si>
    <t xml:space="preserve">(2) بيانات أولية قابلة للتعديل </t>
  </si>
  <si>
    <t>(2) prileminary data it could be change</t>
  </si>
  <si>
    <r>
      <rPr>
        <b/>
        <sz val="11"/>
        <color theme="1"/>
        <rFont val="Calibri"/>
        <family val="2"/>
        <scheme val="minor"/>
      </rPr>
      <t xml:space="preserve">بيانات أولية </t>
    </r>
    <r>
      <rPr>
        <sz val="11"/>
        <color theme="1"/>
        <rFont val="Calibri"/>
        <family val="2"/>
        <scheme val="minor"/>
      </rPr>
      <t xml:space="preserve">
Preliminary data </t>
    </r>
  </si>
  <si>
    <t>المياه السطحية العذبة المستخرجة في دول مجلس التعاون خلال الفترة 2012-2020م</t>
  </si>
  <si>
    <t>المياه الجوفية العذبة المستخرجة في دول مجلس التعاون خلال الفترة 2009-2020م</t>
  </si>
  <si>
    <t>Fresh Groundwater Abstracted in GCC Countries during 2009-2020</t>
  </si>
  <si>
    <t>إنتاج مياه التحلية  في دول مجلس التعاون خلال الفترة 2009-2020م</t>
  </si>
  <si>
    <t>Desalinated Water Production in GCC Countries during 2009-2020</t>
  </si>
  <si>
    <t xml:space="preserve">(1) البيانات التي باللون الأحمر مرحلة  من العام السابق لدولة </t>
  </si>
  <si>
    <t>(1) The data with red color is shifted from previous year</t>
  </si>
  <si>
    <t>البحرين (2)</t>
  </si>
  <si>
    <t>المياه المعاد استعمالها في دول مجلس التعاون خلال الفترة 2009-2020م</t>
  </si>
  <si>
    <t>Reused Water in GCC Countries during 2009-2020</t>
  </si>
  <si>
    <t>إجمالي المياه العذبة المتاحة للاستخدام في دول مجلس التعاون خلال الفترة  2009-2020م</t>
  </si>
  <si>
    <t>Total Water Available for Use in GCC Countries during 2009-2020</t>
  </si>
  <si>
    <t xml:space="preserve"> (2) Bahrain </t>
  </si>
  <si>
    <t>إجمالي المياه العذبة التي توفرها صناعة إمدادات المياه في دول مجلس التعاون خلال الفترة 2009-2020م</t>
  </si>
  <si>
    <t>Gross Freshwater Provided by Water Supply Industry in GCC Countries during 2009-2020</t>
  </si>
  <si>
    <t xml:space="preserve">(4) البيانات التي باللون الأحمر مرحلة  من العام السابق لدولة </t>
  </si>
  <si>
    <t>(4) The data with red color is shifted from previous year</t>
  </si>
  <si>
    <t xml:space="preserve">(2) البيانات التي باللون الأحمر مرحلة  من العام السابق لدولة </t>
  </si>
  <si>
    <t>(2) The data with red color is shifted from previous year</t>
  </si>
  <si>
    <t>بيانات أولية (3)</t>
  </si>
  <si>
    <r>
      <t>(</t>
    </r>
    <r>
      <rPr>
        <sz val="10"/>
        <color rgb="FF000000"/>
        <rFont val="Arial"/>
        <family val="2"/>
      </rPr>
      <t>3</t>
    </r>
    <r>
      <rPr>
        <sz val="10"/>
        <color rgb="FF000000"/>
        <rFont val="Calibri"/>
        <family val="2"/>
        <scheme val="minor"/>
      </rPr>
      <t>) Primary Data</t>
    </r>
  </si>
  <si>
    <r>
      <t>السعودية</t>
    </r>
    <r>
      <rPr>
        <b/>
        <sz val="8"/>
        <color rgb="FFFFFFFF"/>
        <rFont val="Times New Roman"/>
        <family val="1"/>
      </rPr>
      <t xml:space="preserve"> (3)</t>
    </r>
  </si>
  <si>
    <r>
      <t xml:space="preserve">البحرين </t>
    </r>
    <r>
      <rPr>
        <b/>
        <sz val="9"/>
        <color rgb="FFFFFFFF"/>
        <rFont val="Times New Roman"/>
        <family val="1"/>
      </rPr>
      <t>(3)</t>
    </r>
  </si>
  <si>
    <t xml:space="preserve">صافي المياه العذبة التي توفرها صناعة  إمدادات المياه في دول مجلس التعاون خلال الفترة 2009-2020م </t>
  </si>
  <si>
    <t>(2) تقديرات المركز الإحصائي الخليجي  لعامي 2011 و 2019م وهي بيانات أولية</t>
  </si>
  <si>
    <t>(4) Does not include Dhofar data</t>
  </si>
  <si>
    <t xml:space="preserve"> (4) لاتشمل بيانات محافظة ظفار </t>
  </si>
  <si>
    <t>(2) Estimates FROM GCCStat for 2011 and 2019  and it is  preliminary data</t>
  </si>
  <si>
    <t>عمان(4)</t>
  </si>
  <si>
    <t>Oman (4)</t>
  </si>
  <si>
    <t>الإمارات (1+2)</t>
  </si>
  <si>
    <t>UAE (1+2)</t>
  </si>
  <si>
    <t>البحرين(3)</t>
  </si>
  <si>
    <t xml:space="preserve"> (3)Bahrain </t>
  </si>
  <si>
    <t>Losses of Water during Transport in GCC Countries during 2009-2020</t>
  </si>
  <si>
    <r>
      <t>الفاقد من المياه أثناء النقل</t>
    </r>
    <r>
      <rPr>
        <vertAlign val="superscript"/>
        <sz val="16"/>
        <color theme="1"/>
        <rFont val="Sakkal Majalla"/>
      </rPr>
      <t>(3)</t>
    </r>
    <r>
      <rPr>
        <sz val="16"/>
        <color theme="1"/>
        <rFont val="Sakkal Majalla"/>
      </rPr>
      <t xml:space="preserve"> في دول مجلس التعاون خلال الفترة 2009-2020م</t>
    </r>
  </si>
  <si>
    <t>Net Freshwater Provided by Water Supply Industry in GCC Countries during 2009-2020</t>
  </si>
  <si>
    <t>استخدام المياه من قطاع الأسر المعيشية التي توفرها صناعة إمدادات المياه في دول مجلس التعاون خلال الفترة 2009-2020م</t>
  </si>
  <si>
    <t>Water Use for Households Sector Provided by Water Supply Industry in GCC Countries during 2009-2020</t>
  </si>
  <si>
    <t>حجم المياه العادمة المجمعة في دول مجلس التعاون خلال الفترة 2009-2020م</t>
  </si>
  <si>
    <t>Wastewater Collected in GCC Countries during 2009-2020</t>
  </si>
  <si>
    <t>حجم المياه العادمة المعالجة  في دول مجلس التعاون خلال الفترة 2009-2020م</t>
  </si>
  <si>
    <t>Wastewater Treated in GCC Countries during 2009-2020</t>
  </si>
  <si>
    <t xml:space="preserve">السعة التصميمية- محطات معالجة المياه العادمة في دول مجلس التعاون خلال الفترة 2009-2020م </t>
  </si>
  <si>
    <t xml:space="preserve"> Design Capacity –Wastewater Treatment Plants in GCC Countries during 2009-2020</t>
  </si>
  <si>
    <t>السعة التصميمية-السدود في دول مجلس التعاون خلال الفترة 2009-2020م</t>
  </si>
  <si>
    <t>Design Capacity - Dams in GCC Countries during 2009-2020</t>
  </si>
  <si>
    <t>(3) البحرين، قطر والكويت لا توجد لديها سدود</t>
  </si>
  <si>
    <t xml:space="preserve"> Bahrain, Qatar and Kuwait does not use dams (3)</t>
  </si>
  <si>
    <t>السعة التصميمية - محطات التحلية في دول مجلس التعاون خلال الفترة 2009-2020م</t>
  </si>
  <si>
    <t>Design Capacity-Desalinated Stations in GCC Countries during 2009-2020</t>
  </si>
  <si>
    <t>الفاقد من المياه أثناء النقل في دول مجلس التعاون خلال الفترة 2009-2020م</t>
  </si>
  <si>
    <t xml:space="preserve"> البحرين(3)</t>
  </si>
  <si>
    <t>(3)Bahrain</t>
  </si>
  <si>
    <t xml:space="preserve"> قطر(3)</t>
  </si>
  <si>
    <t>(3)Qatar</t>
  </si>
  <si>
    <t>الكويت (3)</t>
  </si>
  <si>
    <t xml:space="preserve">(3)Kuwait </t>
  </si>
  <si>
    <t>(4)  Preliminary data</t>
  </si>
  <si>
    <t xml:space="preserve">(4) بيانات أولية </t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</si>
  <si>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(4)</t>
    </r>
  </si>
  <si>
    <t>الكويت (4)</t>
  </si>
  <si>
    <t>(2) بيانات أولية قابلة للتعديل</t>
  </si>
  <si>
    <t>(2)  Preliminary data, It could be change</t>
  </si>
  <si>
    <t>إجمالي المياه العذبة المتاحة للاستخدام* في دول مجلس التعاون خلال الفترة  2009-2020م</t>
  </si>
  <si>
    <t>* اجمالي المياه التي تم حسابها وفقا للبيانات المتوفرة في الجداول السابقة (2،3،4،5)</t>
  </si>
  <si>
    <t xml:space="preserve"> Total water calculated according to available data* on the previous tables (2, 3, 4, and 5)</t>
  </si>
  <si>
    <t>المياه السطحية العذبة المستخرجة في دول مجلس التعاون خلال الفترة 2009-2020م</t>
  </si>
  <si>
    <t>Fresh Surface Water Abstracted in GCC Countries during 2009-2020</t>
  </si>
  <si>
    <t>(1) إنتاج مياه التحلية فقط للفترة 2009-2015</t>
  </si>
  <si>
    <r>
      <t xml:space="preserve">(1) </t>
    </r>
    <r>
      <rPr>
        <sz val="10"/>
        <color theme="1"/>
        <rFont val="Calibri"/>
        <family val="2"/>
        <scheme val="minor"/>
      </rPr>
      <t>Desalinated water production only for 2009-2015</t>
    </r>
  </si>
  <si>
    <t>(1) الفاقد من التحلية وقد يشمل الاستهلاك الذاتي للفترة 2009-2015</t>
  </si>
  <si>
    <t>(1) Losses of desalinated water production could include self-consumption for 2009-2015</t>
  </si>
  <si>
    <t xml:space="preserve">(2) معادلة حساب الفاقد إنتاج المياه لقطاع الإمدادات مطروح منها صافي المياه  الموزعة </t>
  </si>
  <si>
    <t xml:space="preserve"> (2) water loss during transport is equation of gross water of Water supply  minus net water distributed to activities </t>
  </si>
  <si>
    <t xml:space="preserve">   Oman</t>
  </si>
  <si>
    <t xml:space="preserve">(1) استخدام مياه التحلية/المياه المزالة ملوحتها فقط </t>
  </si>
  <si>
    <t>(1) Desalinated water used only</t>
  </si>
  <si>
    <t xml:space="preserve">(3)Bahrain </t>
  </si>
  <si>
    <t>KSA (3)</t>
  </si>
  <si>
    <t xml:space="preserve">السعودية </t>
  </si>
  <si>
    <t xml:space="preserve"> KSA</t>
  </si>
  <si>
    <t>(2) بيان أولي</t>
  </si>
  <si>
    <r>
      <t>عمان</t>
    </r>
    <r>
      <rPr>
        <b/>
        <vertAlign val="superscript"/>
        <sz val="10"/>
        <color rgb="FFFFFFFF"/>
        <rFont val="Times New Roman"/>
        <family val="1"/>
      </rPr>
      <t>(2)</t>
    </r>
  </si>
  <si>
    <r>
      <t>Oman</t>
    </r>
    <r>
      <rPr>
        <b/>
        <vertAlign val="superscript"/>
        <sz val="10"/>
        <color rgb="FFFFFFFF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</si>
</sst>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 tint="4.9989318521683403E-2"/>
      <name val="Calibri"/>
      <family val="2"/>
      <scheme val="minor"/>
    </font>
    <font>
      <sz val="11"/>
      <name val="Arial"/>
      <family val="2"/>
    </font>
    <font>
      <b/>
      <vertAlign val="superscript"/>
      <sz val="12"/>
      <color rgb="FFFFFFFF"/>
      <name val="Calibri"/>
      <family val="2"/>
      <scheme val="minor"/>
    </font>
    <font>
      <sz val="14"/>
      <color theme="1"/>
      <name val="Sakkal Majalla"/>
    </font>
    <font>
      <sz val="10"/>
      <name val="Calibri"/>
      <family val="2"/>
      <scheme val="minor"/>
    </font>
    <font>
      <b/>
      <sz val="9"/>
      <color rgb="FFFFFFFF"/>
      <name val="Times New Roman"/>
      <family val="1"/>
    </font>
    <font>
      <b/>
      <sz val="10"/>
      <name val="Calibri"/>
      <family val="2"/>
      <scheme val="minor"/>
    </font>
    <font>
      <b/>
      <vertAlign val="superscript"/>
      <sz val="10"/>
      <color theme="1"/>
      <name val="Sakkal Majalla"/>
    </font>
    <font>
      <sz val="10"/>
      <color rgb="FFC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6"/>
      <color theme="1"/>
      <name val="Sakkal Majalla"/>
    </font>
    <font>
      <sz val="10"/>
      <color theme="1"/>
      <name val="Arial"/>
      <family val="2"/>
    </font>
    <font>
      <b/>
      <sz val="8"/>
      <color rgb="FFFFFFFF"/>
      <name val="Times New Roman"/>
      <family val="1"/>
    </font>
    <font>
      <b/>
      <sz val="11"/>
      <name val="Calibri"/>
      <family val="2"/>
      <scheme val="minor"/>
    </font>
    <font>
      <sz val="10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4">
    <xf numFmtId="0" fontId="0" fillId="0" borderId="0"/>
    <xf numFmtId="0" fontId="24" fillId="9" borderId="0" applyNumberFormat="0" applyBorder="0" applyAlignment="0" applyProtection="0"/>
    <xf numFmtId="0" fontId="48" fillId="0" borderId="0"/>
    <xf numFmtId="0" fontId="48" fillId="0" borderId="0"/>
  </cellStyleXfs>
  <cellXfs count="24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38" fillId="7" borderId="0" xfId="0" applyFont="1" applyFill="1" applyAlignment="1">
      <alignment horizontal="left" vertical="top"/>
    </xf>
    <xf numFmtId="0" fontId="40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35" fillId="10" borderId="32" xfId="0" applyFont="1" applyFill="1" applyBorder="1" applyAlignment="1">
      <alignment horizontal="center" vertical="center" wrapText="1" readingOrder="2"/>
    </xf>
    <xf numFmtId="0" fontId="37" fillId="10" borderId="33" xfId="0" applyFont="1" applyFill="1" applyBorder="1" applyAlignment="1">
      <alignment horizontal="center" vertical="center" wrapText="1" readingOrder="2"/>
    </xf>
    <xf numFmtId="0" fontId="46" fillId="7" borderId="0" xfId="0" applyFont="1" applyFill="1"/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54" fillId="7" borderId="0" xfId="0" applyFont="1" applyFill="1" applyAlignment="1">
      <alignment vertical="center"/>
    </xf>
    <xf numFmtId="0" fontId="55" fillId="7" borderId="0" xfId="0" applyFont="1" applyFill="1" applyAlignment="1">
      <alignment vertical="center"/>
    </xf>
    <xf numFmtId="0" fontId="49" fillId="7" borderId="0" xfId="0" applyFont="1" applyFill="1" applyAlignment="1">
      <alignment horizontal="center" vertical="center" readingOrder="2"/>
    </xf>
    <xf numFmtId="0" fontId="50" fillId="7" borderId="0" xfId="0" applyFont="1" applyFill="1" applyAlignment="1">
      <alignment horizontal="center" vertical="center" readingOrder="2"/>
    </xf>
    <xf numFmtId="0" fontId="35" fillId="10" borderId="32" xfId="0" applyFont="1" applyFill="1" applyBorder="1" applyAlignment="1">
      <alignment horizontal="center" vertical="center" wrapText="1" readingOrder="2"/>
    </xf>
    <xf numFmtId="164" fontId="57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8" borderId="34" xfId="0" applyFont="1" applyFill="1" applyBorder="1" applyAlignment="1">
      <alignment horizontal="center" vertical="center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37" fillId="10" borderId="33" xfId="0" applyFont="1" applyFill="1" applyBorder="1" applyAlignment="1">
      <alignment horizontal="center" vertical="center" wrapText="1" readingOrder="1"/>
    </xf>
    <xf numFmtId="164" fontId="57" fillId="8" borderId="1" xfId="0" applyNumberFormat="1" applyFont="1" applyFill="1" applyBorder="1" applyAlignment="1">
      <alignment horizontal="right" vertical="center"/>
    </xf>
    <xf numFmtId="0" fontId="37" fillId="10" borderId="33" xfId="0" applyFont="1" applyFill="1" applyBorder="1" applyAlignment="1">
      <alignment horizontal="left" vertical="center" wrapText="1" readingOrder="2"/>
    </xf>
    <xf numFmtId="0" fontId="37" fillId="10" borderId="33" xfId="0" applyFont="1" applyFill="1" applyBorder="1" applyAlignment="1">
      <alignment horizontal="left" vertical="center" wrapText="1"/>
    </xf>
    <xf numFmtId="164" fontId="61" fillId="8" borderId="1" xfId="0" applyNumberFormat="1" applyFont="1" applyFill="1" applyBorder="1" applyAlignment="1">
      <alignment horizontal="right" vertical="center"/>
    </xf>
    <xf numFmtId="164" fontId="61" fillId="4" borderId="1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164" fontId="4" fillId="4" borderId="35" xfId="0" applyNumberFormat="1" applyFont="1" applyFill="1" applyBorder="1" applyAlignment="1">
      <alignment horizontal="right" vertical="center"/>
    </xf>
    <xf numFmtId="164" fontId="5" fillId="4" borderId="35" xfId="0" applyNumberFormat="1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/>
    </xf>
    <xf numFmtId="164" fontId="46" fillId="7" borderId="0" xfId="0" applyNumberFormat="1" applyFont="1" applyFill="1" applyBorder="1" applyAlignment="1">
      <alignment horizontal="right" vertical="center"/>
    </xf>
    <xf numFmtId="0" fontId="46" fillId="7" borderId="0" xfId="0" applyNumberFormat="1" applyFont="1" applyFill="1" applyBorder="1" applyAlignment="1">
      <alignment horizontal="right" vertical="center" readingOrder="2"/>
    </xf>
    <xf numFmtId="164" fontId="63" fillId="8" borderId="1" xfId="0" applyNumberFormat="1" applyFont="1" applyFill="1" applyBorder="1" applyAlignment="1">
      <alignment horizontal="right" vertical="center"/>
    </xf>
    <xf numFmtId="164" fontId="65" fillId="8" borderId="1" xfId="0" applyNumberFormat="1" applyFont="1" applyFill="1" applyBorder="1" applyAlignment="1">
      <alignment horizontal="right" vertical="center"/>
    </xf>
    <xf numFmtId="164" fontId="65" fillId="4" borderId="1" xfId="0" applyNumberFormat="1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left" vertical="top"/>
    </xf>
    <xf numFmtId="0" fontId="39" fillId="7" borderId="0" xfId="0" applyFont="1" applyFill="1" applyBorder="1" applyAlignment="1">
      <alignment horizontal="left" vertical="top"/>
    </xf>
    <xf numFmtId="0" fontId="39" fillId="7" borderId="31" xfId="0" applyFont="1" applyFill="1" applyBorder="1" applyAlignment="1">
      <alignment horizontal="left" vertical="top"/>
    </xf>
    <xf numFmtId="0" fontId="0" fillId="7" borderId="0" xfId="0" applyFont="1" applyFill="1"/>
    <xf numFmtId="0" fontId="42" fillId="7" borderId="31" xfId="0" applyFont="1" applyFill="1" applyBorder="1" applyAlignment="1">
      <alignment horizontal="left" vertical="center"/>
    </xf>
    <xf numFmtId="0" fontId="45" fillId="7" borderId="30" xfId="0" applyFont="1" applyFill="1" applyBorder="1" applyAlignment="1">
      <alignment horizontal="right" vertical="center" readingOrder="1"/>
    </xf>
    <xf numFmtId="0" fontId="42" fillId="7" borderId="0" xfId="0" applyFont="1" applyFill="1" applyBorder="1" applyAlignment="1">
      <alignment horizontal="left" vertical="center"/>
    </xf>
    <xf numFmtId="164" fontId="63" fillId="4" borderId="1" xfId="0" applyNumberFormat="1" applyFont="1" applyFill="1" applyBorder="1" applyAlignment="1">
      <alignment horizontal="right" vertical="center"/>
    </xf>
    <xf numFmtId="164" fontId="65" fillId="4" borderId="35" xfId="0" applyNumberFormat="1" applyFont="1" applyFill="1" applyBorder="1" applyAlignment="1">
      <alignment horizontal="right" vertical="center"/>
    </xf>
    <xf numFmtId="0" fontId="47" fillId="7" borderId="0" xfId="0" applyFont="1" applyFill="1" applyAlignment="1">
      <alignment horizontal="right" vertical="top" wrapText="1" readingOrder="2"/>
    </xf>
    <xf numFmtId="0" fontId="73" fillId="8" borderId="9" xfId="0" applyFont="1" applyFill="1" applyBorder="1" applyAlignment="1">
      <alignment horizontal="center" vertical="center"/>
    </xf>
    <xf numFmtId="0" fontId="73" fillId="4" borderId="9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49" fillId="7" borderId="0" xfId="0" applyFont="1" applyFill="1" applyAlignment="1">
      <alignment horizontal="center" vertical="center" readingOrder="2"/>
    </xf>
    <xf numFmtId="0" fontId="51" fillId="7" borderId="0" xfId="0" applyFont="1" applyFill="1" applyAlignment="1">
      <alignment horizontal="left" vertical="center" readingOrder="2"/>
    </xf>
    <xf numFmtId="0" fontId="43" fillId="0" borderId="24" xfId="0" applyFont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 vertical="center"/>
    </xf>
    <xf numFmtId="0" fontId="35" fillId="10" borderId="32" xfId="0" applyFont="1" applyFill="1" applyBorder="1" applyAlignment="1">
      <alignment horizontal="center" vertical="center" wrapText="1" readingOrder="2"/>
    </xf>
    <xf numFmtId="0" fontId="35" fillId="10" borderId="33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6" fillId="7" borderId="0" xfId="0" applyFont="1" applyFill="1" applyAlignment="1">
      <alignment horizontal="right" vertical="top" wrapText="1" readingOrder="2"/>
    </xf>
    <xf numFmtId="0" fontId="47" fillId="7" borderId="0" xfId="0" applyFont="1" applyFill="1" applyAlignment="1">
      <alignment horizontal="right" vertical="top" wrapText="1" readingOrder="2"/>
    </xf>
    <xf numFmtId="0" fontId="5" fillId="7" borderId="0" xfId="0" applyFont="1" applyFill="1" applyAlignment="1">
      <alignment horizontal="left" vertical="top" wrapText="1" readingOrder="2"/>
    </xf>
    <xf numFmtId="0" fontId="44" fillId="7" borderId="24" xfId="0" applyFont="1" applyFill="1" applyBorder="1" applyAlignment="1">
      <alignment horizontal="left" vertical="center" wrapText="1" readingOrder="2"/>
    </xf>
    <xf numFmtId="0" fontId="44" fillId="7" borderId="0" xfId="0" applyFont="1" applyFill="1" applyBorder="1" applyAlignment="1">
      <alignment horizontal="left" vertical="top" wrapText="1"/>
    </xf>
    <xf numFmtId="0" fontId="43" fillId="7" borderId="0" xfId="0" applyFont="1" applyFill="1" applyBorder="1" applyAlignment="1">
      <alignment horizontal="right" vertical="center" wrapText="1" readingOrder="2"/>
    </xf>
    <xf numFmtId="0" fontId="43" fillId="7" borderId="24" xfId="0" applyFont="1" applyFill="1" applyBorder="1" applyAlignment="1">
      <alignment horizontal="right" vertical="center" wrapText="1" readingOrder="2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5" fillId="7" borderId="24" xfId="0" applyFont="1" applyFill="1" applyBorder="1" applyAlignment="1">
      <alignment horizontal="right" vertical="center" wrapText="1" readingOrder="2"/>
    </xf>
    <xf numFmtId="0" fontId="42" fillId="7" borderId="24" xfId="0" applyFont="1" applyFill="1" applyBorder="1" applyAlignment="1">
      <alignment horizontal="left" vertical="center" wrapText="1"/>
    </xf>
    <xf numFmtId="0" fontId="46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60" fillId="7" borderId="0" xfId="0" applyFont="1" applyFill="1" applyAlignment="1">
      <alignment horizontal="center"/>
    </xf>
    <xf numFmtId="0" fontId="60" fillId="7" borderId="9" xfId="0" applyFont="1" applyFill="1" applyBorder="1" applyAlignment="1">
      <alignment horizontal="center"/>
    </xf>
    <xf numFmtId="0" fontId="44" fillId="7" borderId="0" xfId="0" applyFont="1" applyFill="1" applyAlignment="1">
      <alignment horizontal="left" vertical="center" wrapText="1" readingOrder="1"/>
    </xf>
    <xf numFmtId="0" fontId="44" fillId="7" borderId="38" xfId="0" applyFont="1" applyFill="1" applyBorder="1" applyAlignment="1">
      <alignment horizontal="left" vertical="center" wrapText="1" readingOrder="1"/>
    </xf>
    <xf numFmtId="0" fontId="74" fillId="7" borderId="31" xfId="0" applyFont="1" applyFill="1" applyBorder="1" applyAlignment="1">
      <alignment horizontal="right" vertical="center" readingOrder="2"/>
    </xf>
    <xf numFmtId="0" fontId="74" fillId="7" borderId="36" xfId="0" applyFont="1" applyFill="1" applyBorder="1" applyAlignment="1">
      <alignment horizontal="right" vertical="center" readingOrder="2"/>
    </xf>
    <xf numFmtId="0" fontId="74" fillId="7" borderId="37" xfId="0" applyFont="1" applyFill="1" applyBorder="1" applyAlignment="1">
      <alignment horizontal="right" vertical="center" readingOrder="2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 readingOrder="1"/>
    </xf>
    <xf numFmtId="0" fontId="46" fillId="7" borderId="24" xfId="0" applyFont="1" applyFill="1" applyBorder="1" applyAlignment="1">
      <alignment horizontal="right" vertical="top" wrapText="1" readingOrder="2"/>
    </xf>
    <xf numFmtId="0" fontId="74" fillId="7" borderId="24" xfId="0" applyFont="1" applyFill="1" applyBorder="1" applyAlignment="1">
      <alignment horizontal="right" vertical="center" wrapText="1" readingOrder="2"/>
    </xf>
    <xf numFmtId="0" fontId="39" fillId="7" borderId="0" xfId="0" applyFont="1" applyFill="1" applyBorder="1" applyAlignment="1">
      <alignment horizontal="left" vertical="top" wrapText="1"/>
    </xf>
    <xf numFmtId="0" fontId="39" fillId="7" borderId="24" xfId="0" applyFont="1" applyFill="1" applyBorder="1" applyAlignment="1">
      <alignment horizontal="left" vertical="top" wrapText="1"/>
    </xf>
    <xf numFmtId="0" fontId="19" fillId="7" borderId="9" xfId="0" applyFont="1" applyFill="1" applyBorder="1" applyAlignment="1">
      <alignment horizontal="center" vertical="center"/>
    </xf>
    <xf numFmtId="0" fontId="44" fillId="7" borderId="0" xfId="0" applyFont="1" applyFill="1" applyAlignment="1">
      <alignment horizontal="left" vertical="top" wrapText="1" readingOrder="2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46" fillId="7" borderId="0" xfId="0" applyFont="1" applyFill="1" applyAlignment="1">
      <alignment horizontal="right" vertical="center" wrapText="1" readingOrder="2"/>
    </xf>
    <xf numFmtId="0" fontId="47" fillId="7" borderId="0" xfId="0" applyFont="1" applyFill="1" applyAlignment="1">
      <alignment horizontal="right" vertical="center" wrapText="1" readingOrder="2"/>
    </xf>
    <xf numFmtId="0" fontId="5" fillId="7" borderId="0" xfId="0" applyFont="1" applyFill="1" applyAlignment="1">
      <alignment horizontal="left" vertical="center" wrapText="1" readingOrder="1"/>
    </xf>
    <xf numFmtId="0" fontId="47" fillId="7" borderId="24" xfId="0" applyFont="1" applyFill="1" applyBorder="1" applyAlignment="1">
      <alignment horizontal="right" vertical="top" wrapText="1" readingOrder="2"/>
    </xf>
    <xf numFmtId="0" fontId="44" fillId="7" borderId="24" xfId="0" applyFont="1" applyFill="1" applyBorder="1" applyAlignment="1">
      <alignment horizontal="left" vertical="top" wrapText="1" readingOrder="2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right" readingOrder="2"/>
    </xf>
    <xf numFmtId="0" fontId="5" fillId="7" borderId="0" xfId="0" applyFont="1" applyFill="1" applyBorder="1" applyAlignment="1">
      <alignment horizontal="right" wrapText="1" readingOrder="2"/>
    </xf>
    <xf numFmtId="0" fontId="5" fillId="7" borderId="0" xfId="0" applyFont="1" applyFill="1" applyBorder="1" applyAlignment="1">
      <alignment horizontal="left" wrapText="1"/>
    </xf>
  </cellXfs>
  <cellStyles count="4">
    <cellStyle name="60% - Accent6" xfId="1" builtinId="52"/>
    <cellStyle name="Normal" xfId="0" builtinId="0"/>
    <cellStyle name="Normal 2" xfId="2"/>
    <cellStyle name="Normal 8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1E6"/>
      <color rgb="FF99154C"/>
      <color rgb="FFD9DADB"/>
      <color rgb="FF008035"/>
      <color rgb="FF990033"/>
      <color rgb="FFB3CFB5"/>
      <color rgb="FF99CCFF"/>
      <color rgb="FFC88B9A"/>
      <color rgb="FFB1B3B4"/>
      <color rgb="FFE3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282008</xdr:colOff>
      <xdr:row>8</xdr:row>
      <xdr:rowOff>130288</xdr:rowOff>
    </xdr:from>
    <xdr:to>
      <xdr:col>3</xdr:col>
      <xdr:colOff>496321</xdr:colOff>
      <xdr:row>11</xdr:row>
      <xdr:rowOff>57150</xdr:rowOff>
    </xdr:to>
    <xdr:sp macro="" textlink="">
      <xdr:nvSpPr>
        <xdr:cNvPr id="44035" name="Text Box 9">
          <a:extLst>
            <a:ext uri="{FF2B5EF4-FFF2-40B4-BE49-F238E27FC236}">
              <a16:creationId xmlns:a16="http://schemas.microsoft.com/office/drawing/2014/main" id="{00000000-0008-0000-0000-000003AC0000}"/>
            </a:ext>
          </a:extLst>
        </xdr:cNvPr>
        <xdr:cNvSpPr txBox="1">
          <a:spLocks noChangeArrowheads="1"/>
        </xdr:cNvSpPr>
      </xdr:nvSpPr>
      <xdr:spPr bwMode="auto">
        <a:xfrm>
          <a:off x="1501208" y="3254488"/>
          <a:ext cx="823913" cy="774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2020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U6" sqref="U6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19"/>
      <c r="C3" s="17"/>
      <c r="D3" s="17"/>
      <c r="E3" s="17"/>
      <c r="F3" s="17"/>
      <c r="G3" s="17"/>
      <c r="H3" s="17"/>
      <c r="I3" s="17"/>
    </row>
    <row r="4" spans="1:9" ht="39.75">
      <c r="A4" s="17"/>
      <c r="B4" s="120"/>
      <c r="C4" s="17"/>
      <c r="D4" s="17"/>
      <c r="E4" s="17"/>
      <c r="F4" s="17"/>
      <c r="G4" s="17"/>
      <c r="H4" s="17"/>
      <c r="I4" s="17"/>
    </row>
    <row r="5" spans="1:9" ht="44.25" customHeight="1">
      <c r="A5" s="156" t="s">
        <v>129</v>
      </c>
      <c r="B5" s="156"/>
      <c r="C5" s="156"/>
      <c r="D5" s="156"/>
      <c r="E5" s="156"/>
      <c r="F5" s="156"/>
      <c r="G5" s="156"/>
      <c r="H5" s="156"/>
      <c r="I5" s="156"/>
    </row>
    <row r="6" spans="1:9" ht="42" customHeight="1">
      <c r="A6" s="156" t="s">
        <v>130</v>
      </c>
      <c r="B6" s="156"/>
      <c r="C6" s="156"/>
      <c r="D6" s="156"/>
      <c r="E6" s="156"/>
      <c r="F6" s="156"/>
      <c r="G6" s="156"/>
      <c r="H6" s="156"/>
      <c r="I6" s="156"/>
    </row>
    <row r="7" spans="1:9" ht="28.5">
      <c r="A7" s="157" t="s">
        <v>131</v>
      </c>
      <c r="B7" s="157"/>
      <c r="C7" s="157"/>
      <c r="D7" s="157"/>
      <c r="E7" s="157"/>
      <c r="F7" s="157"/>
      <c r="G7" s="157"/>
      <c r="H7" s="157"/>
      <c r="I7" s="157"/>
    </row>
    <row r="8" spans="1:9" ht="27">
      <c r="A8" s="17"/>
      <c r="B8" s="117"/>
      <c r="C8" s="17"/>
      <c r="D8" s="17"/>
      <c r="E8" s="17"/>
      <c r="F8" s="17"/>
      <c r="G8" s="17"/>
      <c r="H8" s="17"/>
      <c r="I8" s="17"/>
    </row>
    <row r="9" spans="1:9" ht="18">
      <c r="A9" s="155" t="s">
        <v>133</v>
      </c>
      <c r="B9" s="155"/>
      <c r="C9" s="155"/>
      <c r="D9" s="17"/>
      <c r="E9" s="17"/>
      <c r="F9" s="17"/>
      <c r="G9" s="17"/>
      <c r="H9" s="17"/>
      <c r="I9" s="17"/>
    </row>
    <row r="10" spans="1:9" ht="18.75" customHeight="1">
      <c r="A10" s="154" t="s">
        <v>132</v>
      </c>
      <c r="B10" s="154"/>
      <c r="C10" s="154"/>
      <c r="D10" s="17"/>
      <c r="E10" s="17"/>
      <c r="F10" s="17"/>
      <c r="G10" s="17"/>
      <c r="H10" s="17"/>
      <c r="I10" s="17"/>
    </row>
    <row r="11" spans="1:9" ht="30" customHeight="1">
      <c r="A11" s="153" t="s">
        <v>187</v>
      </c>
      <c r="B11" s="153"/>
      <c r="C11" s="153"/>
      <c r="D11" s="17"/>
      <c r="E11" s="17"/>
      <c r="F11" s="17"/>
      <c r="G11" s="17"/>
      <c r="H11" s="17"/>
      <c r="I11" s="17"/>
    </row>
    <row r="12" spans="1:9" ht="20.25">
      <c r="A12" s="17"/>
      <c r="B12" s="118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6">
    <mergeCell ref="A11:C11"/>
    <mergeCell ref="A10:C10"/>
    <mergeCell ref="A9:C9"/>
    <mergeCell ref="A5:I5"/>
    <mergeCell ref="A6:I6"/>
    <mergeCell ref="A7:I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106" zoomScaleNormal="100" zoomScaleSheetLayoutView="106" workbookViewId="0">
      <selection activeCell="L17" sqref="L17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0" t="s">
        <v>118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223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222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154</v>
      </c>
      <c r="F5" s="110" t="s">
        <v>10</v>
      </c>
      <c r="G5" s="110" t="s">
        <v>9</v>
      </c>
      <c r="H5" s="110" t="s">
        <v>115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263</v>
      </c>
      <c r="F6" s="111" t="s">
        <v>97</v>
      </c>
      <c r="G6" s="111" t="s">
        <v>19</v>
      </c>
      <c r="H6" s="111" t="s">
        <v>98</v>
      </c>
      <c r="I6" s="162"/>
    </row>
    <row r="7" spans="1:11" ht="20.25" customHeight="1" thickTop="1">
      <c r="A7" s="96">
        <v>2009</v>
      </c>
      <c r="B7" s="122" t="s">
        <v>47</v>
      </c>
      <c r="C7" s="80">
        <v>34.97</v>
      </c>
      <c r="D7" s="80">
        <v>115.94000000000001</v>
      </c>
      <c r="E7" s="80" t="s">
        <v>47</v>
      </c>
      <c r="F7" s="80" t="s">
        <v>47</v>
      </c>
      <c r="G7" s="80">
        <v>98.41431870560001</v>
      </c>
      <c r="H7" s="80">
        <v>288.79999999999995</v>
      </c>
      <c r="I7" s="98">
        <v>2009</v>
      </c>
      <c r="J7" s="123"/>
      <c r="K7" s="123"/>
    </row>
    <row r="8" spans="1:11" ht="20.25" customHeight="1">
      <c r="A8" s="97">
        <v>2010</v>
      </c>
      <c r="B8" s="127" t="s">
        <v>47</v>
      </c>
      <c r="C8" s="81">
        <v>34.770000000000003</v>
      </c>
      <c r="D8" s="81">
        <v>35.904000000000003</v>
      </c>
      <c r="E8" s="81" t="s">
        <v>47</v>
      </c>
      <c r="F8" s="81" t="s">
        <v>47</v>
      </c>
      <c r="G8" s="81">
        <v>89.417862651500002</v>
      </c>
      <c r="H8" s="81">
        <v>314.5</v>
      </c>
      <c r="I8" s="99">
        <v>2010</v>
      </c>
      <c r="J8" s="123"/>
      <c r="K8" s="123"/>
    </row>
    <row r="9" spans="1:11" ht="20.25" customHeight="1">
      <c r="A9" s="96">
        <v>2011</v>
      </c>
      <c r="B9" s="122" t="s">
        <v>47</v>
      </c>
      <c r="C9" s="80">
        <v>35.89</v>
      </c>
      <c r="D9" s="80">
        <v>32.9221</v>
      </c>
      <c r="E9" s="80" t="s">
        <v>47</v>
      </c>
      <c r="F9" s="80" t="s">
        <v>47</v>
      </c>
      <c r="G9" s="80">
        <v>92.771629247300041</v>
      </c>
      <c r="H9" s="80">
        <v>334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47</v>
      </c>
      <c r="C10" s="76">
        <v>36.47</v>
      </c>
      <c r="D10" s="76">
        <v>29.890800000000002</v>
      </c>
      <c r="E10" s="76" t="s">
        <v>47</v>
      </c>
      <c r="F10" s="76" t="s">
        <v>47</v>
      </c>
      <c r="G10" s="76">
        <v>92.242125998200066</v>
      </c>
      <c r="H10" s="76">
        <v>356.32104400281833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47</v>
      </c>
      <c r="C11" s="77">
        <v>36.17</v>
      </c>
      <c r="D11" s="77">
        <v>28.4115</v>
      </c>
      <c r="E11" s="77" t="s">
        <v>47</v>
      </c>
      <c r="F11" s="77" t="s">
        <v>47</v>
      </c>
      <c r="G11" s="77">
        <v>94.448705717600006</v>
      </c>
      <c r="H11" s="77">
        <v>400.59328173006725</v>
      </c>
      <c r="I11" s="98">
        <v>2013</v>
      </c>
      <c r="J11" s="123"/>
      <c r="K11" s="123"/>
    </row>
    <row r="12" spans="1:11" ht="20.25" customHeight="1">
      <c r="A12" s="97">
        <v>2014</v>
      </c>
      <c r="B12" s="79" t="s">
        <v>47</v>
      </c>
      <c r="C12" s="76">
        <v>36.5</v>
      </c>
      <c r="D12" s="76">
        <v>31.220800000000004</v>
      </c>
      <c r="E12" s="76" t="s">
        <v>47</v>
      </c>
      <c r="F12" s="76" t="s">
        <v>47</v>
      </c>
      <c r="G12" s="76">
        <v>101.83526991390005</v>
      </c>
      <c r="H12" s="76">
        <v>401.69049731739779</v>
      </c>
      <c r="I12" s="99">
        <v>2014</v>
      </c>
      <c r="J12" s="123"/>
      <c r="K12" s="123"/>
    </row>
    <row r="13" spans="1:11" ht="20.25" customHeight="1">
      <c r="A13" s="96">
        <v>2015</v>
      </c>
      <c r="B13" s="78" t="s">
        <v>47</v>
      </c>
      <c r="C13" s="77">
        <v>37.4</v>
      </c>
      <c r="D13" s="77">
        <v>26.321999999999999</v>
      </c>
      <c r="E13" s="77" t="s">
        <v>47</v>
      </c>
      <c r="F13" s="77" t="s">
        <v>47</v>
      </c>
      <c r="G13" s="77">
        <v>84.694596176200008</v>
      </c>
      <c r="H13" s="77">
        <v>392.51867868543445</v>
      </c>
      <c r="I13" s="98">
        <v>2015</v>
      </c>
      <c r="J13" s="123"/>
      <c r="K13" s="123"/>
    </row>
    <row r="14" spans="1:11" ht="20.25" customHeight="1">
      <c r="A14" s="97">
        <v>2016</v>
      </c>
      <c r="B14" s="79" t="s">
        <v>47</v>
      </c>
      <c r="C14" s="76">
        <v>39.28</v>
      </c>
      <c r="D14" s="76">
        <v>22.623999999999999</v>
      </c>
      <c r="E14" s="76">
        <v>135.69999999999999</v>
      </c>
      <c r="F14" s="76" t="s">
        <v>47</v>
      </c>
      <c r="G14" s="76">
        <v>92.695347761900052</v>
      </c>
      <c r="H14" s="76">
        <v>378</v>
      </c>
      <c r="I14" s="99">
        <v>2016</v>
      </c>
      <c r="J14" s="123"/>
      <c r="K14" s="123"/>
    </row>
    <row r="15" spans="1:11" ht="20.25" customHeight="1">
      <c r="A15" s="96">
        <v>2017</v>
      </c>
      <c r="B15" s="78" t="s">
        <v>47</v>
      </c>
      <c r="C15" s="77">
        <v>39.33</v>
      </c>
      <c r="D15" s="77">
        <v>23.46</v>
      </c>
      <c r="E15" s="77">
        <v>133.80000000000001</v>
      </c>
      <c r="F15" s="77" t="s">
        <v>47</v>
      </c>
      <c r="G15" s="77">
        <v>76.356686880500035</v>
      </c>
      <c r="H15" s="77">
        <v>303</v>
      </c>
      <c r="I15" s="98">
        <v>2017</v>
      </c>
      <c r="J15" s="123"/>
      <c r="K15" s="123"/>
    </row>
    <row r="16" spans="1:11" ht="20.25" customHeight="1">
      <c r="A16" s="97">
        <v>2018</v>
      </c>
      <c r="B16" s="79" t="s">
        <v>47</v>
      </c>
      <c r="C16" s="76">
        <v>47.912151728000026</v>
      </c>
      <c r="D16" s="76">
        <v>24.51</v>
      </c>
      <c r="E16" s="76">
        <v>87.199999999999989</v>
      </c>
      <c r="F16" s="76" t="s">
        <v>47</v>
      </c>
      <c r="G16" s="76">
        <v>75.342595218200017</v>
      </c>
      <c r="H16" s="76">
        <v>297</v>
      </c>
      <c r="I16" s="99">
        <v>2018</v>
      </c>
      <c r="J16" s="123"/>
      <c r="K16" s="123"/>
    </row>
    <row r="17" spans="1:11" ht="20.25" customHeight="1">
      <c r="A17" s="96">
        <v>2019</v>
      </c>
      <c r="B17" s="78" t="s">
        <v>47</v>
      </c>
      <c r="C17" s="77">
        <v>49.567383096999947</v>
      </c>
      <c r="D17" s="77">
        <v>25.94</v>
      </c>
      <c r="E17" s="77">
        <v>95.600000000000023</v>
      </c>
      <c r="F17" s="77" t="s">
        <v>47</v>
      </c>
      <c r="G17" s="77">
        <v>73.242165676036251</v>
      </c>
      <c r="H17" s="77">
        <v>297</v>
      </c>
      <c r="I17" s="98">
        <v>2019</v>
      </c>
      <c r="J17" s="123"/>
      <c r="K17" s="123"/>
    </row>
    <row r="18" spans="1:11" ht="20.25" customHeight="1">
      <c r="A18" s="97">
        <v>2020</v>
      </c>
      <c r="B18" s="79" t="s">
        <v>47</v>
      </c>
      <c r="C18" s="76">
        <v>53.259717395000052</v>
      </c>
      <c r="D18" s="76">
        <v>39.21</v>
      </c>
      <c r="E18" s="76">
        <v>116</v>
      </c>
      <c r="F18" s="76" t="s">
        <v>47</v>
      </c>
      <c r="G18" s="76">
        <v>77.896316605390041</v>
      </c>
      <c r="H18" s="139">
        <v>297</v>
      </c>
      <c r="I18" s="99">
        <v>2020</v>
      </c>
      <c r="J18" s="123"/>
      <c r="K18" s="123"/>
    </row>
    <row r="19" spans="1:11" ht="28.5" customHeight="1">
      <c r="A19" s="196" t="s">
        <v>260</v>
      </c>
      <c r="B19" s="196"/>
      <c r="C19" s="196"/>
      <c r="D19" s="196"/>
      <c r="E19" s="197" t="s">
        <v>259</v>
      </c>
      <c r="F19" s="197"/>
      <c r="G19" s="197"/>
      <c r="H19" s="197"/>
      <c r="I19" s="197"/>
    </row>
    <row r="20" spans="1:11" ht="44.45" customHeight="1">
      <c r="A20" s="195" t="s">
        <v>262</v>
      </c>
      <c r="B20" s="195"/>
      <c r="C20" s="195"/>
      <c r="D20" s="195"/>
      <c r="E20" s="171" t="s">
        <v>261</v>
      </c>
      <c r="F20" s="171"/>
      <c r="G20" s="171"/>
      <c r="H20" s="171"/>
      <c r="I20" s="171"/>
    </row>
    <row r="21" spans="1:11" ht="15" customHeight="1">
      <c r="A21" s="142" t="s">
        <v>168</v>
      </c>
      <c r="B21" s="141"/>
      <c r="C21" s="109"/>
      <c r="D21" s="109"/>
      <c r="E21" s="177" t="s">
        <v>171</v>
      </c>
      <c r="F21" s="177"/>
      <c r="G21" s="177"/>
      <c r="H21" s="177"/>
      <c r="I21" s="177"/>
    </row>
  </sheetData>
  <mergeCells count="12">
    <mergeCell ref="E21:I21"/>
    <mergeCell ref="E20:I20"/>
    <mergeCell ref="A20:D20"/>
    <mergeCell ref="A1:I1"/>
    <mergeCell ref="A5:A6"/>
    <mergeCell ref="I5:I6"/>
    <mergeCell ref="A19:D19"/>
    <mergeCell ref="E19:I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="98" zoomScaleNormal="100" zoomScaleSheetLayoutView="98" workbookViewId="0">
      <selection activeCell="K14" sqref="K14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" customWidth="1"/>
    <col min="8" max="9" width="8.7109375" customWidth="1"/>
  </cols>
  <sheetData>
    <row r="1" spans="1:11" ht="17.25">
      <c r="A1" s="160" t="s">
        <v>120</v>
      </c>
      <c r="B1" s="160"/>
      <c r="C1" s="160"/>
      <c r="D1" s="160"/>
      <c r="E1" s="160"/>
      <c r="F1" s="160"/>
      <c r="G1" s="160"/>
      <c r="H1" s="160"/>
      <c r="I1" s="160"/>
    </row>
    <row r="2" spans="1:11" ht="34.5" customHeight="1">
      <c r="A2" s="191" t="s">
        <v>211</v>
      </c>
      <c r="B2" s="191"/>
      <c r="C2" s="191"/>
      <c r="D2" s="191"/>
      <c r="E2" s="191"/>
      <c r="F2" s="191"/>
      <c r="G2" s="191"/>
      <c r="H2" s="191"/>
      <c r="I2" s="192"/>
    </row>
    <row r="3" spans="1:11" ht="34.5" customHeight="1">
      <c r="A3" s="193" t="s">
        <v>224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154</v>
      </c>
      <c r="F5" s="110" t="s">
        <v>209</v>
      </c>
      <c r="G5" s="110" t="s">
        <v>210</v>
      </c>
      <c r="H5" s="110" t="s">
        <v>115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20</v>
      </c>
      <c r="F6" s="126" t="s">
        <v>267</v>
      </c>
      <c r="G6" s="111" t="s">
        <v>266</v>
      </c>
      <c r="H6" s="111" t="s">
        <v>98</v>
      </c>
      <c r="I6" s="162"/>
    </row>
    <row r="7" spans="1:11" ht="20.25" customHeight="1" thickTop="1">
      <c r="A7" s="96">
        <v>2009</v>
      </c>
      <c r="B7" s="80" t="s">
        <v>47</v>
      </c>
      <c r="C7" s="80">
        <v>537.33000000000004</v>
      </c>
      <c r="D7" s="80">
        <v>224</v>
      </c>
      <c r="E7" s="80" t="s">
        <v>47</v>
      </c>
      <c r="F7" s="80">
        <v>2571.625</v>
      </c>
      <c r="G7" s="80">
        <v>118.488</v>
      </c>
      <c r="H7" s="80">
        <v>1363.9</v>
      </c>
      <c r="I7" s="98">
        <v>2009</v>
      </c>
      <c r="J7" s="123"/>
    </row>
    <row r="8" spans="1:11" ht="20.25" customHeight="1">
      <c r="A8" s="97">
        <v>2010</v>
      </c>
      <c r="B8" s="81" t="s">
        <v>47</v>
      </c>
      <c r="C8" s="81">
        <v>560.64</v>
      </c>
      <c r="D8" s="81">
        <v>338</v>
      </c>
      <c r="E8" s="81" t="s">
        <v>47</v>
      </c>
      <c r="F8" s="81">
        <v>3037</v>
      </c>
      <c r="G8" s="81">
        <v>142.107</v>
      </c>
      <c r="H8" s="81">
        <v>1365.1</v>
      </c>
      <c r="I8" s="99">
        <v>2010</v>
      </c>
      <c r="J8" s="123"/>
      <c r="K8" s="123"/>
    </row>
    <row r="9" spans="1:11" ht="20.25" customHeight="1">
      <c r="A9" s="96">
        <v>2011</v>
      </c>
      <c r="B9" s="80" t="s">
        <v>47</v>
      </c>
      <c r="C9" s="80">
        <v>585.52</v>
      </c>
      <c r="D9" s="80">
        <v>368</v>
      </c>
      <c r="E9" s="80" t="s">
        <v>47</v>
      </c>
      <c r="F9" s="80">
        <v>3223</v>
      </c>
      <c r="G9" s="80">
        <v>146.839</v>
      </c>
      <c r="H9" s="80">
        <v>1379.3</v>
      </c>
      <c r="I9" s="98">
        <v>2011</v>
      </c>
      <c r="J9" s="123"/>
      <c r="K9" s="123"/>
    </row>
    <row r="10" spans="1:11" ht="20.25" customHeight="1">
      <c r="A10" s="97">
        <v>2012</v>
      </c>
      <c r="B10" s="76" t="s">
        <v>47</v>
      </c>
      <c r="C10" s="76">
        <v>597.77</v>
      </c>
      <c r="D10" s="76">
        <v>396</v>
      </c>
      <c r="E10" s="76" t="s">
        <v>47</v>
      </c>
      <c r="F10" s="76">
        <v>3370</v>
      </c>
      <c r="G10" s="76">
        <v>148.64599999999999</v>
      </c>
      <c r="H10" s="76">
        <v>1462.2789559971816</v>
      </c>
      <c r="I10" s="99">
        <v>2012</v>
      </c>
      <c r="J10" s="123"/>
      <c r="K10" s="123"/>
    </row>
    <row r="11" spans="1:11" ht="20.25" customHeight="1">
      <c r="A11" s="96">
        <v>2013</v>
      </c>
      <c r="B11" s="77" t="s">
        <v>47</v>
      </c>
      <c r="C11" s="77">
        <v>602.22</v>
      </c>
      <c r="D11" s="77">
        <v>425</v>
      </c>
      <c r="E11" s="77" t="s">
        <v>47</v>
      </c>
      <c r="F11" s="77">
        <v>3621.0000000000005</v>
      </c>
      <c r="G11" s="77">
        <v>154.489</v>
      </c>
      <c r="H11" s="77">
        <v>1474.0067182699327</v>
      </c>
      <c r="I11" s="98">
        <v>2013</v>
      </c>
      <c r="J11" s="123"/>
      <c r="K11" s="123"/>
    </row>
    <row r="12" spans="1:11" ht="20.25" customHeight="1">
      <c r="A12" s="97">
        <v>2014</v>
      </c>
      <c r="B12" s="76" t="s">
        <v>47</v>
      </c>
      <c r="C12" s="76">
        <v>617.27</v>
      </c>
      <c r="D12" s="76">
        <v>451</v>
      </c>
      <c r="E12" s="76" t="s">
        <v>47</v>
      </c>
      <c r="F12" s="76">
        <v>3804</v>
      </c>
      <c r="G12" s="76">
        <v>158.61799999999999</v>
      </c>
      <c r="H12" s="76">
        <v>1546.9095026826021</v>
      </c>
      <c r="I12" s="99">
        <v>2014</v>
      </c>
      <c r="J12" s="123"/>
      <c r="K12" s="123"/>
    </row>
    <row r="13" spans="1:11" ht="20.25" customHeight="1">
      <c r="A13" s="96">
        <v>2015</v>
      </c>
      <c r="B13" s="77" t="s">
        <v>47</v>
      </c>
      <c r="C13" s="77">
        <v>639.64</v>
      </c>
      <c r="D13" s="77">
        <v>507</v>
      </c>
      <c r="E13" s="77" t="s">
        <v>47</v>
      </c>
      <c r="F13" s="77">
        <v>4001</v>
      </c>
      <c r="G13" s="77">
        <v>173.215</v>
      </c>
      <c r="H13" s="77">
        <v>1612.1813213145656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>H14+G14+F14+E14+D14+C14</f>
        <v>7386.4630000000006</v>
      </c>
      <c r="C14" s="76">
        <v>673.1</v>
      </c>
      <c r="D14" s="76">
        <v>534</v>
      </c>
      <c r="E14" s="76">
        <v>242.3</v>
      </c>
      <c r="F14" s="76">
        <v>4145</v>
      </c>
      <c r="G14" s="76">
        <v>165.06299999999999</v>
      </c>
      <c r="H14" s="76">
        <v>1627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>H15+G15+F15+E15+D15+C15</f>
        <v>7534.4269999999997</v>
      </c>
      <c r="C15" s="77">
        <v>684.2</v>
      </c>
      <c r="D15" s="77">
        <v>579</v>
      </c>
      <c r="E15" s="77">
        <v>266.7</v>
      </c>
      <c r="F15" s="77">
        <v>4150</v>
      </c>
      <c r="G15" s="77">
        <v>182.52699999999999</v>
      </c>
      <c r="H15" s="77">
        <v>1672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>H16+G16+F16+E16+D16+C16</f>
        <v>8335.7923207919994</v>
      </c>
      <c r="C16" s="76">
        <v>678.68032079200009</v>
      </c>
      <c r="D16" s="76">
        <v>612</v>
      </c>
      <c r="E16" s="76">
        <v>334.3</v>
      </c>
      <c r="F16" s="76">
        <v>4828</v>
      </c>
      <c r="G16" s="76">
        <v>185.81200000000001</v>
      </c>
      <c r="H16" s="76">
        <v>1697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>H17+G17+F17+E17+D17+C17</f>
        <v>8449.3622836030008</v>
      </c>
      <c r="C17" s="77">
        <v>679.76183560300012</v>
      </c>
      <c r="D17" s="77">
        <v>645</v>
      </c>
      <c r="E17" s="77">
        <v>351</v>
      </c>
      <c r="F17" s="77">
        <v>4893</v>
      </c>
      <c r="G17" s="77">
        <v>188.600448</v>
      </c>
      <c r="H17" s="77">
        <v>1692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>H18+G18+F18+E18+D18+C18</f>
        <v>8510.4201954950004</v>
      </c>
      <c r="C18" s="76">
        <v>709.44234799500009</v>
      </c>
      <c r="D18" s="76">
        <v>652</v>
      </c>
      <c r="E18" s="76">
        <v>359</v>
      </c>
      <c r="F18" s="76">
        <v>4898</v>
      </c>
      <c r="G18" s="76">
        <v>199.9778475</v>
      </c>
      <c r="H18" s="139">
        <v>1692</v>
      </c>
      <c r="I18" s="99">
        <v>2020</v>
      </c>
      <c r="J18" s="123"/>
      <c r="K18" s="123"/>
    </row>
    <row r="19" spans="1:11" ht="18" customHeight="1">
      <c r="A19" s="159" t="s">
        <v>265</v>
      </c>
      <c r="B19" s="159"/>
      <c r="C19" s="159"/>
      <c r="D19" s="159"/>
      <c r="E19" s="17"/>
      <c r="F19" s="198" t="s">
        <v>264</v>
      </c>
      <c r="G19" s="198"/>
      <c r="H19" s="198"/>
      <c r="I19" s="198"/>
    </row>
    <row r="20" spans="1:11" ht="15" customHeight="1" thickBot="1">
      <c r="A20" s="142" t="s">
        <v>206</v>
      </c>
      <c r="B20" s="141"/>
      <c r="C20" s="109"/>
      <c r="D20" s="109"/>
      <c r="E20" s="158" t="s">
        <v>205</v>
      </c>
      <c r="F20" s="158"/>
      <c r="G20" s="158"/>
      <c r="H20" s="158"/>
      <c r="I20" s="158"/>
    </row>
    <row r="21" spans="1:11" ht="16.5" customHeight="1" thickBot="1">
      <c r="A21" s="145" t="s">
        <v>208</v>
      </c>
      <c r="B21" s="144"/>
      <c r="C21" s="144"/>
      <c r="D21" s="144"/>
      <c r="E21" s="144"/>
      <c r="F21" s="112"/>
      <c r="G21" s="112"/>
      <c r="H21" s="112"/>
      <c r="I21" s="146" t="s">
        <v>207</v>
      </c>
    </row>
  </sheetData>
  <mergeCells count="10">
    <mergeCell ref="E20:I20"/>
    <mergeCell ref="A1:I1"/>
    <mergeCell ref="A19:D19"/>
    <mergeCell ref="F19:I19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topLeftCell="A4" zoomScale="106" zoomScaleNormal="100" zoomScaleSheetLayoutView="106" workbookViewId="0">
      <selection activeCell="C18" sqref="C1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5703125" customWidth="1"/>
    <col min="8" max="9" width="8.7109375" customWidth="1"/>
  </cols>
  <sheetData>
    <row r="1" spans="1:11" ht="17.25">
      <c r="A1" s="160" t="s">
        <v>121</v>
      </c>
      <c r="B1" s="160"/>
      <c r="C1" s="160"/>
      <c r="D1" s="160"/>
      <c r="E1" s="160"/>
      <c r="F1" s="160"/>
      <c r="G1" s="160"/>
      <c r="H1" s="160"/>
      <c r="I1" s="160"/>
    </row>
    <row r="2" spans="1:11" ht="39.75" customHeight="1">
      <c r="A2" s="191" t="s">
        <v>225</v>
      </c>
      <c r="B2" s="191"/>
      <c r="C2" s="191"/>
      <c r="D2" s="191"/>
      <c r="E2" s="191"/>
      <c r="F2" s="191"/>
      <c r="G2" s="191"/>
      <c r="H2" s="191"/>
      <c r="I2" s="192"/>
    </row>
    <row r="3" spans="1:11" ht="30.75" customHeight="1">
      <c r="A3" s="193" t="s">
        <v>226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67</v>
      </c>
      <c r="B4" s="170"/>
      <c r="C4" s="170"/>
      <c r="D4" s="170"/>
      <c r="E4" s="167" t="s">
        <v>122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216</v>
      </c>
      <c r="F5" s="110" t="s">
        <v>268</v>
      </c>
      <c r="G5" s="110" t="s">
        <v>220</v>
      </c>
      <c r="H5" s="110" t="s">
        <v>218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26" t="s">
        <v>217</v>
      </c>
      <c r="F6" s="111" t="s">
        <v>269</v>
      </c>
      <c r="G6" s="111" t="s">
        <v>221</v>
      </c>
      <c r="H6" s="126" t="s">
        <v>219</v>
      </c>
      <c r="I6" s="162"/>
    </row>
    <row r="7" spans="1:11" ht="20.25" customHeight="1" thickTop="1">
      <c r="A7" s="96">
        <v>2009</v>
      </c>
      <c r="B7" s="78" t="s">
        <v>47</v>
      </c>
      <c r="C7" s="77">
        <v>403</v>
      </c>
      <c r="D7" s="77">
        <v>169.61</v>
      </c>
      <c r="E7" s="77">
        <v>106.20000000000007</v>
      </c>
      <c r="F7" s="77">
        <v>1857.625</v>
      </c>
      <c r="G7" s="77">
        <v>100.803</v>
      </c>
      <c r="H7" s="77" t="s">
        <v>47</v>
      </c>
      <c r="I7" s="98">
        <v>2009</v>
      </c>
      <c r="J7" s="123"/>
      <c r="K7" s="123"/>
    </row>
    <row r="8" spans="1:11" ht="20.25" customHeight="1">
      <c r="A8" s="97">
        <v>2010</v>
      </c>
      <c r="B8" s="79" t="s">
        <v>47</v>
      </c>
      <c r="C8" s="76">
        <v>420.5</v>
      </c>
      <c r="D8" s="76">
        <v>189.92</v>
      </c>
      <c r="E8" s="76">
        <v>89</v>
      </c>
      <c r="F8" s="76">
        <v>2284</v>
      </c>
      <c r="G8" s="76">
        <v>115.944</v>
      </c>
      <c r="H8" s="76" t="s">
        <v>47</v>
      </c>
      <c r="I8" s="99">
        <v>2010</v>
      </c>
      <c r="J8" s="123"/>
      <c r="K8" s="123"/>
    </row>
    <row r="9" spans="1:11" ht="20.25" customHeight="1">
      <c r="A9" s="96">
        <v>2011</v>
      </c>
      <c r="B9" s="78">
        <f t="shared" ref="B9:B18" si="0">H9+G9+F9+E9+D9+C9</f>
        <v>4093.8889999999997</v>
      </c>
      <c r="C9" s="77">
        <v>439.1</v>
      </c>
      <c r="D9" s="77">
        <v>218.29</v>
      </c>
      <c r="E9" s="77">
        <v>67</v>
      </c>
      <c r="F9" s="77">
        <v>2423</v>
      </c>
      <c r="G9" s="77">
        <v>118.919</v>
      </c>
      <c r="H9" s="77">
        <v>827.57999999999993</v>
      </c>
      <c r="I9" s="98">
        <v>2011</v>
      </c>
      <c r="J9" s="123"/>
      <c r="K9" s="123"/>
    </row>
    <row r="10" spans="1:11" ht="20.25" customHeight="1">
      <c r="A10" s="97">
        <v>2012</v>
      </c>
      <c r="B10" s="79">
        <f t="shared" si="0"/>
        <v>4333.9180348406981</v>
      </c>
      <c r="C10" s="76">
        <v>448.3</v>
      </c>
      <c r="D10" s="76">
        <v>288.37</v>
      </c>
      <c r="E10" s="76">
        <v>84</v>
      </c>
      <c r="F10" s="76">
        <v>2527</v>
      </c>
      <c r="G10" s="76">
        <v>116.014</v>
      </c>
      <c r="H10" s="76">
        <v>870.23403484069831</v>
      </c>
      <c r="I10" s="99">
        <v>2012</v>
      </c>
      <c r="J10" s="123"/>
      <c r="K10" s="123"/>
    </row>
    <row r="11" spans="1:11" ht="20.25" customHeight="1">
      <c r="A11" s="96">
        <v>2013</v>
      </c>
      <c r="B11" s="78">
        <f t="shared" si="0"/>
        <v>4634.9470947343652</v>
      </c>
      <c r="C11" s="77">
        <v>451.7</v>
      </c>
      <c r="D11" s="77">
        <v>308.77999999999997</v>
      </c>
      <c r="E11" s="77">
        <v>109</v>
      </c>
      <c r="F11" s="77">
        <v>2731</v>
      </c>
      <c r="G11" s="77">
        <v>119.182</v>
      </c>
      <c r="H11" s="77">
        <v>915.2850947343652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si="0"/>
        <v>4865.3654270935167</v>
      </c>
      <c r="C12" s="76">
        <v>463</v>
      </c>
      <c r="D12" s="76">
        <v>327.49</v>
      </c>
      <c r="E12" s="76">
        <v>116</v>
      </c>
      <c r="F12" s="76">
        <v>2874</v>
      </c>
      <c r="G12" s="76">
        <v>128.83500000000001</v>
      </c>
      <c r="H12" s="76">
        <v>956.04042709351688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5027.0158984988147</v>
      </c>
      <c r="C13" s="77">
        <v>479.7</v>
      </c>
      <c r="D13" s="77">
        <v>318.81</v>
      </c>
      <c r="E13" s="77">
        <v>122</v>
      </c>
      <c r="F13" s="77">
        <v>3025</v>
      </c>
      <c r="G13" s="77">
        <v>133.756</v>
      </c>
      <c r="H13" s="77">
        <v>947.74989849881456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5172.204556798727</v>
      </c>
      <c r="C14" s="76">
        <v>504.9</v>
      </c>
      <c r="D14" s="76">
        <v>322.20999999999998</v>
      </c>
      <c r="E14" s="76">
        <v>136</v>
      </c>
      <c r="F14" s="76">
        <v>3130</v>
      </c>
      <c r="G14" s="76">
        <v>121.551</v>
      </c>
      <c r="H14" s="76">
        <v>957.54355679872742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 t="shared" si="0"/>
        <v>5412.3242236581746</v>
      </c>
      <c r="C15" s="77">
        <v>513.1</v>
      </c>
      <c r="D15" s="77">
        <v>467.92070000000001</v>
      </c>
      <c r="E15" s="77">
        <v>136</v>
      </c>
      <c r="F15" s="77">
        <v>3150</v>
      </c>
      <c r="G15" s="77">
        <v>141.99700000000001</v>
      </c>
      <c r="H15" s="77">
        <v>1003.3065236581741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 t="shared" si="0"/>
        <v>5793.4265522051901</v>
      </c>
      <c r="C16" s="76">
        <v>509.01024059400004</v>
      </c>
      <c r="D16" s="76">
        <v>510.29</v>
      </c>
      <c r="E16" s="76">
        <v>166</v>
      </c>
      <c r="F16" s="76">
        <v>3428</v>
      </c>
      <c r="G16" s="76">
        <v>142.98599999999999</v>
      </c>
      <c r="H16" s="76">
        <v>1037.1403116111903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 t="shared" si="0"/>
        <v>5770.71643770225</v>
      </c>
      <c r="C17" s="77">
        <v>509.82137670225006</v>
      </c>
      <c r="D17" s="77">
        <v>445.87999999999994</v>
      </c>
      <c r="E17" s="77">
        <v>164</v>
      </c>
      <c r="F17" s="77">
        <v>3493</v>
      </c>
      <c r="G17" s="77">
        <v>142.81506099999999</v>
      </c>
      <c r="H17" s="77">
        <v>1015.1999999999999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 t="shared" si="0"/>
        <v>5850.1337106852498</v>
      </c>
      <c r="C18" s="76">
        <v>532.08176099625007</v>
      </c>
      <c r="D18" s="76">
        <v>471.60999999999996</v>
      </c>
      <c r="E18" s="76">
        <v>180</v>
      </c>
      <c r="F18" s="76">
        <v>3498</v>
      </c>
      <c r="G18" s="76">
        <v>153.24194968900002</v>
      </c>
      <c r="H18" s="139">
        <f>H17</f>
        <v>1015.1999999999999</v>
      </c>
      <c r="I18" s="99">
        <v>2020</v>
      </c>
      <c r="J18" s="123"/>
      <c r="K18" s="123"/>
    </row>
    <row r="19" spans="1:11" ht="27.75" customHeight="1">
      <c r="A19" s="200" t="s">
        <v>194</v>
      </c>
      <c r="B19" s="200"/>
      <c r="C19" s="200"/>
      <c r="D19" s="200"/>
      <c r="E19" s="177" t="s">
        <v>193</v>
      </c>
      <c r="F19" s="177"/>
      <c r="G19" s="177"/>
      <c r="H19" s="177"/>
      <c r="I19" s="177"/>
    </row>
    <row r="20" spans="1:11" ht="27" customHeight="1" thickBot="1">
      <c r="A20" s="199" t="s">
        <v>215</v>
      </c>
      <c r="B20" s="199"/>
      <c r="C20" s="199"/>
      <c r="D20" s="199"/>
      <c r="E20" s="176" t="s">
        <v>212</v>
      </c>
      <c r="F20" s="176"/>
      <c r="G20" s="176"/>
      <c r="H20" s="176"/>
      <c r="I20" s="176"/>
    </row>
    <row r="21" spans="1:11" ht="16.5" customHeight="1" thickBot="1">
      <c r="A21" s="199" t="s">
        <v>208</v>
      </c>
      <c r="B21" s="199"/>
      <c r="C21" s="199"/>
      <c r="D21" s="199"/>
      <c r="E21" s="144"/>
      <c r="F21" s="112"/>
      <c r="G21" s="112"/>
      <c r="H21" s="112"/>
      <c r="I21" s="146" t="s">
        <v>207</v>
      </c>
    </row>
    <row r="22" spans="1:11" ht="18" customHeight="1">
      <c r="A22" s="199" t="s">
        <v>213</v>
      </c>
      <c r="B22" s="199"/>
      <c r="C22" s="199"/>
      <c r="D22" s="199"/>
      <c r="E22" s="150"/>
      <c r="F22" s="171" t="s">
        <v>214</v>
      </c>
      <c r="G22" s="172"/>
      <c r="H22" s="172"/>
      <c r="I22" s="172"/>
    </row>
  </sheetData>
  <mergeCells count="14">
    <mergeCell ref="A22:D22"/>
    <mergeCell ref="F22:I22"/>
    <mergeCell ref="A1:I1"/>
    <mergeCell ref="A5:A6"/>
    <mergeCell ref="I5:I6"/>
    <mergeCell ref="A2:I2"/>
    <mergeCell ref="A3:I3"/>
    <mergeCell ref="A4:D4"/>
    <mergeCell ref="E4:I4"/>
    <mergeCell ref="E19:I19"/>
    <mergeCell ref="E20:I20"/>
    <mergeCell ref="A20:D20"/>
    <mergeCell ref="A21:D21"/>
    <mergeCell ref="A19:D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10" zoomScale="112" zoomScaleNormal="100" zoomScaleSheetLayoutView="112" workbookViewId="0">
      <selection activeCell="E20" sqref="E20:I2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60" t="s">
        <v>123</v>
      </c>
      <c r="B1" s="160"/>
      <c r="C1" s="160"/>
      <c r="D1" s="160"/>
      <c r="E1" s="160"/>
      <c r="F1" s="160"/>
      <c r="G1" s="160"/>
      <c r="H1" s="160"/>
      <c r="I1" s="160"/>
    </row>
    <row r="2" spans="1:10" ht="18" customHeight="1">
      <c r="A2" s="191" t="s">
        <v>227</v>
      </c>
      <c r="B2" s="191"/>
      <c r="C2" s="191"/>
      <c r="D2" s="191"/>
      <c r="E2" s="191"/>
      <c r="F2" s="191"/>
      <c r="G2" s="191"/>
      <c r="H2" s="191"/>
      <c r="I2" s="192"/>
    </row>
    <row r="3" spans="1:10" ht="18" customHeight="1">
      <c r="A3" s="154" t="s">
        <v>228</v>
      </c>
      <c r="B3" s="154"/>
      <c r="C3" s="154"/>
      <c r="D3" s="154"/>
      <c r="E3" s="154"/>
      <c r="F3" s="154"/>
      <c r="G3" s="154"/>
      <c r="H3" s="154"/>
      <c r="I3" s="201"/>
    </row>
    <row r="4" spans="1:10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139</v>
      </c>
      <c r="F5" s="121" t="s">
        <v>151</v>
      </c>
      <c r="G5" s="110" t="s">
        <v>116</v>
      </c>
      <c r="H5" s="110" t="s">
        <v>124</v>
      </c>
      <c r="I5" s="161" t="s">
        <v>0</v>
      </c>
    </row>
    <row r="6" spans="1:10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135</v>
      </c>
      <c r="F6" s="111" t="s">
        <v>97</v>
      </c>
      <c r="G6" s="111" t="s">
        <v>110</v>
      </c>
      <c r="H6" s="111" t="s">
        <v>102</v>
      </c>
      <c r="I6" s="162"/>
    </row>
    <row r="7" spans="1:10" ht="24.75" customHeight="1" thickTop="1">
      <c r="A7" s="24">
        <v>2009</v>
      </c>
      <c r="B7" s="78" t="s">
        <v>47</v>
      </c>
      <c r="C7" s="80">
        <v>706</v>
      </c>
      <c r="D7" s="80">
        <v>250.27423287671229</v>
      </c>
      <c r="E7" s="80" t="s">
        <v>47</v>
      </c>
      <c r="F7" s="80">
        <v>2400</v>
      </c>
      <c r="G7" s="80">
        <v>296.89999999999998</v>
      </c>
      <c r="H7" s="80" t="s">
        <v>47</v>
      </c>
      <c r="I7" s="25">
        <v>2009</v>
      </c>
      <c r="J7" s="123"/>
    </row>
    <row r="8" spans="1:10" ht="21.75" customHeight="1">
      <c r="A8" s="53">
        <v>2010</v>
      </c>
      <c r="B8" s="79" t="s">
        <v>47</v>
      </c>
      <c r="C8" s="81">
        <v>582</v>
      </c>
      <c r="D8" s="81">
        <v>278.50105753424651</v>
      </c>
      <c r="E8" s="81">
        <v>89.528906849315064</v>
      </c>
      <c r="F8" s="81">
        <v>2696</v>
      </c>
      <c r="G8" s="81">
        <v>315.60000000000002</v>
      </c>
      <c r="H8" s="81" t="s">
        <v>47</v>
      </c>
      <c r="I8" s="54">
        <v>2010</v>
      </c>
      <c r="J8" s="123"/>
    </row>
    <row r="9" spans="1:10" ht="23.25" customHeight="1">
      <c r="A9" s="24">
        <v>2011</v>
      </c>
      <c r="B9" s="122">
        <f>H9+G9+F9+E9+D9+C9</f>
        <v>5932.4919702739726</v>
      </c>
      <c r="C9" s="80">
        <v>632</v>
      </c>
      <c r="D9" s="80">
        <v>339.41512328767118</v>
      </c>
      <c r="E9" s="80">
        <v>105.21673698630138</v>
      </c>
      <c r="F9" s="80">
        <v>3092</v>
      </c>
      <c r="G9" s="80">
        <v>320.39999999999998</v>
      </c>
      <c r="H9" s="80">
        <v>1443.46011</v>
      </c>
      <c r="I9" s="25">
        <v>2011</v>
      </c>
      <c r="J9" s="123"/>
    </row>
    <row r="10" spans="1:10" ht="17.25" customHeight="1">
      <c r="A10" s="53">
        <v>2012</v>
      </c>
      <c r="B10" s="79">
        <f t="shared" ref="B10:B18" si="0">H10+G10+F10+E10+D10+C10</f>
        <v>6570.7065075400242</v>
      </c>
      <c r="C10" s="76">
        <v>724</v>
      </c>
      <c r="D10" s="76">
        <v>389.96955506849309</v>
      </c>
      <c r="E10" s="76">
        <v>114.80953698630137</v>
      </c>
      <c r="F10" s="76">
        <v>3444</v>
      </c>
      <c r="G10" s="76">
        <v>319.7</v>
      </c>
      <c r="H10" s="76">
        <v>1578.22741548523</v>
      </c>
      <c r="I10" s="54">
        <v>2012</v>
      </c>
      <c r="J10" s="123"/>
    </row>
    <row r="11" spans="1:10">
      <c r="A11" s="24">
        <v>2013</v>
      </c>
      <c r="B11" s="78">
        <f t="shared" si="0"/>
        <v>7023.9694137808265</v>
      </c>
      <c r="C11" s="77">
        <v>819</v>
      </c>
      <c r="D11" s="77">
        <v>435.04780821917814</v>
      </c>
      <c r="E11" s="77">
        <v>122.63760821917808</v>
      </c>
      <c r="F11" s="77">
        <v>3626</v>
      </c>
      <c r="G11" s="77">
        <v>339.5</v>
      </c>
      <c r="H11" s="77">
        <v>1681.78399734247</v>
      </c>
      <c r="I11" s="25">
        <v>2013</v>
      </c>
      <c r="J11" s="123"/>
    </row>
    <row r="12" spans="1:10">
      <c r="A12" s="53">
        <v>2014</v>
      </c>
      <c r="B12" s="79">
        <f t="shared" si="0"/>
        <v>7693.3020750802707</v>
      </c>
      <c r="C12" s="76">
        <v>843</v>
      </c>
      <c r="D12" s="76">
        <v>477</v>
      </c>
      <c r="E12" s="76">
        <v>127.40506849315068</v>
      </c>
      <c r="F12" s="76">
        <v>4000</v>
      </c>
      <c r="G12" s="76">
        <v>407.5</v>
      </c>
      <c r="H12" s="76">
        <v>1838.3970065871199</v>
      </c>
      <c r="I12" s="54">
        <v>2014</v>
      </c>
      <c r="J12" s="123"/>
    </row>
    <row r="13" spans="1:10" ht="18.75" customHeight="1">
      <c r="A13" s="24">
        <v>2015</v>
      </c>
      <c r="B13" s="78">
        <f t="shared" si="0"/>
        <v>7951.7936155873231</v>
      </c>
      <c r="C13" s="77">
        <v>847.0645479452055</v>
      </c>
      <c r="D13" s="77">
        <v>541.07376986301381</v>
      </c>
      <c r="E13" s="77">
        <v>157.70581369863015</v>
      </c>
      <c r="F13" s="77">
        <v>4022</v>
      </c>
      <c r="G13" s="77">
        <v>399.4</v>
      </c>
      <c r="H13" s="77">
        <v>1984.549484080474</v>
      </c>
      <c r="I13" s="25">
        <v>2015</v>
      </c>
      <c r="J13" s="123"/>
    </row>
    <row r="14" spans="1:10" ht="22.5" customHeight="1">
      <c r="A14" s="53">
        <v>2016</v>
      </c>
      <c r="B14" s="79">
        <f t="shared" si="0"/>
        <v>8485.4985204255663</v>
      </c>
      <c r="C14" s="76">
        <v>876.18285753424664</v>
      </c>
      <c r="D14" s="76">
        <v>574.02094246575348</v>
      </c>
      <c r="E14" s="76">
        <v>188.24956164383562</v>
      </c>
      <c r="F14" s="76">
        <v>4395</v>
      </c>
      <c r="G14" s="76">
        <v>407.1</v>
      </c>
      <c r="H14" s="76">
        <v>2044.9451587817316</v>
      </c>
      <c r="I14" s="54">
        <v>2016</v>
      </c>
      <c r="J14" s="123"/>
    </row>
    <row r="15" spans="1:10" ht="22.5" customHeight="1">
      <c r="A15" s="24">
        <v>2017</v>
      </c>
      <c r="B15" s="78">
        <f t="shared" si="0"/>
        <v>8435.5796272701664</v>
      </c>
      <c r="C15" s="77">
        <v>873.04345479452047</v>
      </c>
      <c r="D15" s="77">
        <v>634.1714520547946</v>
      </c>
      <c r="E15" s="77">
        <v>194.21136164383563</v>
      </c>
      <c r="F15" s="77">
        <v>4260</v>
      </c>
      <c r="G15" s="77">
        <v>413.3</v>
      </c>
      <c r="H15" s="77">
        <v>2060.8533587770162</v>
      </c>
      <c r="I15" s="25">
        <v>2017</v>
      </c>
      <c r="J15" s="123"/>
    </row>
    <row r="16" spans="1:10" ht="22.5" customHeight="1">
      <c r="A16" s="53">
        <v>2018</v>
      </c>
      <c r="B16" s="79">
        <f t="shared" si="0"/>
        <v>8919.3799918802288</v>
      </c>
      <c r="C16" s="76">
        <v>957.82858356164388</v>
      </c>
      <c r="D16" s="76">
        <v>706.37957260273959</v>
      </c>
      <c r="E16" s="76">
        <v>203.28803013698629</v>
      </c>
      <c r="F16" s="76">
        <v>4561</v>
      </c>
      <c r="G16" s="139">
        <v>413.3</v>
      </c>
      <c r="H16" s="76">
        <v>2077.5838055788604</v>
      </c>
      <c r="I16" s="54">
        <v>2018</v>
      </c>
      <c r="J16" s="123"/>
    </row>
    <row r="17" spans="1:10" ht="22.5" customHeight="1">
      <c r="A17" s="24">
        <v>2019</v>
      </c>
      <c r="B17" s="78">
        <f t="shared" si="0"/>
        <v>9616.5806658750698</v>
      </c>
      <c r="C17" s="77">
        <v>1036.1256273972604</v>
      </c>
      <c r="D17" s="77">
        <v>762</v>
      </c>
      <c r="E17" s="77">
        <v>271.63903561643838</v>
      </c>
      <c r="F17" s="77">
        <v>5020.4931506849316</v>
      </c>
      <c r="G17" s="140">
        <v>413.3</v>
      </c>
      <c r="H17" s="77">
        <v>2113.0228521764384</v>
      </c>
      <c r="I17" s="25">
        <v>2019</v>
      </c>
      <c r="J17" s="123"/>
    </row>
    <row r="18" spans="1:10" ht="22.5" customHeight="1">
      <c r="A18" s="53">
        <v>2020</v>
      </c>
      <c r="B18" s="79">
        <f t="shared" si="0"/>
        <v>9871.8763014915057</v>
      </c>
      <c r="C18" s="139">
        <v>1036.1256273972604</v>
      </c>
      <c r="D18" s="76">
        <v>799</v>
      </c>
      <c r="E18" s="76">
        <v>292.61960273972602</v>
      </c>
      <c r="F18" s="76">
        <v>5217.8082191780795</v>
      </c>
      <c r="G18" s="139">
        <v>413.3</v>
      </c>
      <c r="H18" s="139">
        <v>2113.0228521764384</v>
      </c>
      <c r="I18" s="54">
        <v>2020</v>
      </c>
      <c r="J18" s="123"/>
    </row>
    <row r="19" spans="1:10" ht="18" customHeight="1">
      <c r="A19" s="195" t="s">
        <v>176</v>
      </c>
      <c r="B19" s="195"/>
      <c r="C19" s="195"/>
      <c r="D19" s="195"/>
      <c r="E19" s="171" t="s">
        <v>177</v>
      </c>
      <c r="F19" s="171"/>
      <c r="G19" s="171"/>
      <c r="H19" s="171"/>
      <c r="I19" s="171"/>
    </row>
    <row r="20" spans="1:10" ht="18" customHeight="1">
      <c r="A20" s="195" t="s">
        <v>178</v>
      </c>
      <c r="B20" s="195"/>
      <c r="C20" s="195"/>
      <c r="D20" s="195"/>
      <c r="E20" s="171" t="s">
        <v>270</v>
      </c>
      <c r="F20" s="171"/>
      <c r="G20" s="171"/>
      <c r="H20" s="171"/>
      <c r="I20" s="171"/>
    </row>
    <row r="21" spans="1:10" ht="27.75" customHeight="1">
      <c r="A21" s="195" t="s">
        <v>168</v>
      </c>
      <c r="B21" s="195"/>
      <c r="C21" s="195"/>
      <c r="D21" s="195"/>
      <c r="E21" s="177" t="s">
        <v>171</v>
      </c>
      <c r="F21" s="177"/>
      <c r="G21" s="177"/>
      <c r="H21" s="177"/>
      <c r="I21" s="177"/>
    </row>
  </sheetData>
  <mergeCells count="13">
    <mergeCell ref="A21:D21"/>
    <mergeCell ref="A2:I2"/>
    <mergeCell ref="A4:D4"/>
    <mergeCell ref="E4:I4"/>
    <mergeCell ref="A1:I1"/>
    <mergeCell ref="A5:A6"/>
    <mergeCell ref="I5:I6"/>
    <mergeCell ref="E20:I20"/>
    <mergeCell ref="A20:D20"/>
    <mergeCell ref="A3:I3"/>
    <mergeCell ref="E19:I19"/>
    <mergeCell ref="A19:D19"/>
    <mergeCell ref="E21:I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10" zoomScale="96" zoomScaleNormal="100" zoomScaleSheetLayoutView="96" workbookViewId="0">
      <selection activeCell="N18" sqref="N1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10.42578125" bestFit="1" customWidth="1"/>
  </cols>
  <sheetData>
    <row r="1" spans="1:11" ht="18" customHeight="1">
      <c r="A1" s="160" t="s">
        <v>125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229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230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21" t="s">
        <v>113</v>
      </c>
      <c r="F5" s="110" t="s">
        <v>10</v>
      </c>
      <c r="G5" s="110" t="s">
        <v>119</v>
      </c>
      <c r="H5" s="110" t="s">
        <v>124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114</v>
      </c>
      <c r="F6" s="111" t="s">
        <v>97</v>
      </c>
      <c r="G6" s="111" t="s">
        <v>19</v>
      </c>
      <c r="H6" s="111" t="s">
        <v>102</v>
      </c>
      <c r="I6" s="162"/>
    </row>
    <row r="7" spans="1:11" ht="20.25" customHeight="1" thickTop="1">
      <c r="A7" s="96">
        <v>2009</v>
      </c>
      <c r="B7" s="78" t="s">
        <v>47</v>
      </c>
      <c r="C7" s="80">
        <v>588</v>
      </c>
      <c r="D7" s="80">
        <v>224.53772328767118</v>
      </c>
      <c r="E7" s="80" t="s">
        <v>47</v>
      </c>
      <c r="F7" s="80">
        <v>2400</v>
      </c>
      <c r="G7" s="80">
        <v>123.6</v>
      </c>
      <c r="H7" s="80" t="s">
        <v>47</v>
      </c>
      <c r="I7" s="98">
        <v>2009</v>
      </c>
      <c r="K7" s="123"/>
    </row>
    <row r="8" spans="1:11" ht="20.25" customHeight="1">
      <c r="A8" s="97">
        <v>2010</v>
      </c>
      <c r="B8" s="127" t="s">
        <v>47</v>
      </c>
      <c r="C8" s="81">
        <v>524</v>
      </c>
      <c r="D8" s="81">
        <v>277.08114520547946</v>
      </c>
      <c r="E8" s="81">
        <v>86.561920547945206</v>
      </c>
      <c r="F8" s="81">
        <v>2696</v>
      </c>
      <c r="G8" s="81">
        <v>136.9</v>
      </c>
      <c r="H8" s="81" t="s">
        <v>47</v>
      </c>
      <c r="I8" s="99">
        <v>2010</v>
      </c>
      <c r="K8" s="123"/>
    </row>
    <row r="9" spans="1:11" ht="20.25" customHeight="1">
      <c r="A9" s="96">
        <v>2011</v>
      </c>
      <c r="B9" s="122">
        <f>H9+G9+F9+E9+D9+C9</f>
        <v>5560.3638154794517</v>
      </c>
      <c r="C9" s="80">
        <v>570</v>
      </c>
      <c r="D9" s="80">
        <v>298</v>
      </c>
      <c r="E9" s="80">
        <v>101.73975068493151</v>
      </c>
      <c r="F9" s="80">
        <v>3092</v>
      </c>
      <c r="G9" s="80">
        <v>135.1</v>
      </c>
      <c r="H9" s="80">
        <v>1363.5240647945207</v>
      </c>
      <c r="I9" s="98">
        <v>2011</v>
      </c>
      <c r="K9" s="123"/>
    </row>
    <row r="10" spans="1:11" ht="20.25" customHeight="1">
      <c r="A10" s="97">
        <v>2012</v>
      </c>
      <c r="B10" s="79">
        <f>H10+G10+F10+E10+D10+C10</f>
        <v>6160.3713287671235</v>
      </c>
      <c r="C10" s="76">
        <v>600</v>
      </c>
      <c r="D10" s="76">
        <v>354</v>
      </c>
      <c r="E10" s="76">
        <v>109.3345506849315</v>
      </c>
      <c r="F10" s="76">
        <v>3444</v>
      </c>
      <c r="G10" s="76">
        <v>129.30000000000001</v>
      </c>
      <c r="H10" s="76">
        <v>1523.7367780821917</v>
      </c>
      <c r="I10" s="99">
        <v>2012</v>
      </c>
      <c r="K10" s="123"/>
    </row>
    <row r="11" spans="1:11" ht="20.25" customHeight="1">
      <c r="A11" s="96">
        <v>2013</v>
      </c>
      <c r="B11" s="78">
        <f t="shared" ref="B11:B18" si="0">H11+G11+F11+E11+D11+C11</f>
        <v>6623.584786106494</v>
      </c>
      <c r="C11" s="77">
        <v>686</v>
      </c>
      <c r="D11" s="77">
        <v>416</v>
      </c>
      <c r="E11" s="77">
        <v>117.72253605479452</v>
      </c>
      <c r="F11" s="77">
        <v>3626</v>
      </c>
      <c r="G11" s="77">
        <v>118.8</v>
      </c>
      <c r="H11" s="77">
        <v>1659.0622500516999</v>
      </c>
      <c r="I11" s="98">
        <v>2013</v>
      </c>
      <c r="K11" s="123"/>
    </row>
    <row r="12" spans="1:11" ht="20.25" customHeight="1">
      <c r="A12" s="97">
        <v>2014</v>
      </c>
      <c r="B12" s="79">
        <f t="shared" si="0"/>
        <v>7233.6295011904276</v>
      </c>
      <c r="C12" s="76">
        <v>668</v>
      </c>
      <c r="D12" s="76">
        <v>463</v>
      </c>
      <c r="E12" s="76">
        <v>124.11324712328766</v>
      </c>
      <c r="F12" s="76">
        <v>4000</v>
      </c>
      <c r="G12" s="76">
        <v>189.2</v>
      </c>
      <c r="H12" s="76">
        <v>1789.3162540671397</v>
      </c>
      <c r="I12" s="99">
        <v>2014</v>
      </c>
      <c r="K12" s="123"/>
    </row>
    <row r="13" spans="1:11" ht="20.25" customHeight="1">
      <c r="A13" s="96">
        <v>2015</v>
      </c>
      <c r="B13" s="78">
        <f t="shared" si="0"/>
        <v>7568.4381570541336</v>
      </c>
      <c r="C13" s="77">
        <v>722.64570410958902</v>
      </c>
      <c r="D13" s="77">
        <v>531</v>
      </c>
      <c r="E13" s="77">
        <v>156.37281742465754</v>
      </c>
      <c r="F13" s="77">
        <v>4022.45</v>
      </c>
      <c r="G13" s="77">
        <v>188</v>
      </c>
      <c r="H13" s="77">
        <v>1947.9696355198878</v>
      </c>
      <c r="I13" s="98">
        <v>2015</v>
      </c>
      <c r="K13" s="123"/>
    </row>
    <row r="14" spans="1:11" ht="20.25" customHeight="1">
      <c r="A14" s="97">
        <v>2016</v>
      </c>
      <c r="B14" s="79">
        <f t="shared" si="0"/>
        <v>8117.3523742453208</v>
      </c>
      <c r="C14" s="76">
        <v>763.01808767123293</v>
      </c>
      <c r="D14" s="76">
        <v>560</v>
      </c>
      <c r="E14" s="76">
        <v>187.55375041095891</v>
      </c>
      <c r="F14" s="76">
        <v>4395</v>
      </c>
      <c r="G14" s="76">
        <v>208.9</v>
      </c>
      <c r="H14" s="76">
        <v>2002.8805361631294</v>
      </c>
      <c r="I14" s="99">
        <v>2016</v>
      </c>
      <c r="K14" s="123"/>
    </row>
    <row r="15" spans="1:11" ht="20.25" customHeight="1">
      <c r="A15" s="96">
        <v>2017</v>
      </c>
      <c r="B15" s="78">
        <f t="shared" si="0"/>
        <v>7921.2231747857768</v>
      </c>
      <c r="C15" s="77">
        <v>619.43770410958905</v>
      </c>
      <c r="D15" s="77">
        <v>626</v>
      </c>
      <c r="E15" s="77">
        <v>193.97362191780823</v>
      </c>
      <c r="F15" s="77">
        <v>4260</v>
      </c>
      <c r="G15" s="77">
        <v>206.6</v>
      </c>
      <c r="H15" s="77">
        <v>2015.2118487583798</v>
      </c>
      <c r="I15" s="98">
        <v>2017</v>
      </c>
      <c r="K15" s="123"/>
    </row>
    <row r="16" spans="1:11" ht="20.25" customHeight="1">
      <c r="A16" s="97">
        <v>2018</v>
      </c>
      <c r="B16" s="79">
        <f t="shared" si="0"/>
        <v>8496.4209106965973</v>
      </c>
      <c r="C16" s="76">
        <v>810.80316164383555</v>
      </c>
      <c r="D16" s="76">
        <v>703</v>
      </c>
      <c r="E16" s="76">
        <v>199.64947570336437</v>
      </c>
      <c r="F16" s="76">
        <v>4561</v>
      </c>
      <c r="G16" s="139">
        <v>206.6</v>
      </c>
      <c r="H16" s="76">
        <v>2015.3682733493981</v>
      </c>
      <c r="I16" s="99">
        <v>2018</v>
      </c>
      <c r="K16" s="123"/>
    </row>
    <row r="17" spans="1:11" ht="20.25" customHeight="1">
      <c r="A17" s="96">
        <v>2019</v>
      </c>
      <c r="B17" s="78">
        <f t="shared" si="0"/>
        <v>9072.1670288675778</v>
      </c>
      <c r="C17" s="77">
        <v>896.26082465753427</v>
      </c>
      <c r="D17" s="77">
        <v>756</v>
      </c>
      <c r="E17" s="77">
        <v>263.31321369863014</v>
      </c>
      <c r="F17" s="77">
        <v>4936</v>
      </c>
      <c r="G17" s="140">
        <v>206.6</v>
      </c>
      <c r="H17" s="77">
        <v>2013.9929905114138</v>
      </c>
      <c r="I17" s="98">
        <v>2019</v>
      </c>
      <c r="K17" s="123"/>
    </row>
    <row r="18" spans="1:11" ht="20.25" customHeight="1">
      <c r="A18" s="97">
        <v>2020</v>
      </c>
      <c r="B18" s="79">
        <f t="shared" si="0"/>
        <v>9294.8724946210004</v>
      </c>
      <c r="C18" s="139">
        <v>896.26082465753427</v>
      </c>
      <c r="D18" s="76">
        <v>783</v>
      </c>
      <c r="E18" s="76">
        <v>289.53922739726028</v>
      </c>
      <c r="F18" s="76">
        <v>5105.4794520547903</v>
      </c>
      <c r="G18" s="139">
        <v>206.6</v>
      </c>
      <c r="H18" s="139">
        <v>2013.9929905114138</v>
      </c>
      <c r="I18" s="99">
        <v>2020</v>
      </c>
      <c r="K18" s="123"/>
    </row>
    <row r="19" spans="1:11" ht="18" customHeight="1">
      <c r="A19" s="202" t="s">
        <v>160</v>
      </c>
      <c r="B19" s="202"/>
      <c r="C19" s="202"/>
      <c r="D19" s="202"/>
      <c r="E19" s="172" t="s">
        <v>159</v>
      </c>
      <c r="F19" s="172"/>
      <c r="G19" s="172"/>
      <c r="H19" s="172"/>
      <c r="I19" s="172"/>
    </row>
    <row r="20" spans="1:11" ht="27.75" customHeight="1">
      <c r="A20" s="195" t="s">
        <v>206</v>
      </c>
      <c r="B20" s="195"/>
      <c r="C20" s="195"/>
      <c r="D20" s="195"/>
      <c r="E20" s="177" t="s">
        <v>205</v>
      </c>
      <c r="F20" s="177"/>
      <c r="G20" s="177"/>
      <c r="H20" s="177"/>
      <c r="I20" s="177"/>
    </row>
  </sheetData>
  <mergeCells count="11">
    <mergeCell ref="A20:D20"/>
    <mergeCell ref="A19:D19"/>
    <mergeCell ref="E19:I19"/>
    <mergeCell ref="A1:I1"/>
    <mergeCell ref="A3:I3"/>
    <mergeCell ref="A2:I2"/>
    <mergeCell ref="A4:D4"/>
    <mergeCell ref="E4:I4"/>
    <mergeCell ref="A5:A6"/>
    <mergeCell ref="I5:I6"/>
    <mergeCell ref="E20:I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212" t="s">
        <v>54</v>
      </c>
      <c r="B1" s="213"/>
      <c r="C1" s="213"/>
      <c r="D1" s="213"/>
      <c r="E1" s="213"/>
      <c r="F1" s="213"/>
      <c r="G1" s="213"/>
      <c r="H1" s="213"/>
      <c r="I1" s="214"/>
      <c r="M1" s="215" t="s">
        <v>18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06" t="s">
        <v>55</v>
      </c>
      <c r="B2" s="207"/>
      <c r="C2" s="207"/>
      <c r="D2" s="207"/>
      <c r="E2" s="207"/>
      <c r="F2" s="207"/>
      <c r="G2" s="207"/>
      <c r="H2" s="207"/>
      <c r="I2" s="208"/>
      <c r="M2" s="215" t="s">
        <v>30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32</v>
      </c>
      <c r="B3" s="217"/>
      <c r="C3" s="217"/>
      <c r="D3" s="217"/>
      <c r="E3" s="218" t="s">
        <v>33</v>
      </c>
      <c r="F3" s="218"/>
      <c r="G3" s="218"/>
      <c r="H3" s="218"/>
      <c r="I3" s="219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'[2]water Varibles'!AA118</f>
        <v>0</v>
      </c>
      <c r="O8" s="37">
        <f>'[2]water Varibles'!AB118</f>
        <v>0</v>
      </c>
      <c r="P8" s="37">
        <f>'[2]water Varibles'!AC118</f>
        <v>0</v>
      </c>
      <c r="Q8" s="38">
        <f>'[2]water Varibles'!AD118</f>
        <v>0</v>
      </c>
      <c r="R8" s="38">
        <f>'[2]water Varibles'!AE118</f>
        <v>0</v>
      </c>
      <c r="S8" s="38">
        <f>'[2]water Varibles'!AF118</f>
        <v>0</v>
      </c>
      <c r="T8" s="38">
        <f>'[2]water Varibles'!AG118</f>
        <v>0</v>
      </c>
      <c r="U8" s="38">
        <f>'[2]water Varibles'!AH118</f>
        <v>0</v>
      </c>
      <c r="V8" s="38">
        <f>'[2]water Varibles'!AI118</f>
        <v>0</v>
      </c>
      <c r="W8" s="38">
        <f>'[2]water Varibles'!AJ118</f>
        <v>0</v>
      </c>
      <c r="X8" s="38">
        <f>'[2]water Varibles'!AK118</f>
        <v>0</v>
      </c>
      <c r="Y8" s="38">
        <f>'[2]water Varibles'!AL118</f>
        <v>0</v>
      </c>
      <c r="Z8" s="38">
        <f>'[2]water Varibles'!AM118</f>
        <v>0</v>
      </c>
      <c r="AA8" s="38">
        <f>'[2]water Varibles'!AN118</f>
        <v>0</v>
      </c>
      <c r="AB8" s="38">
        <f>'[2]water Varibles'!AO118</f>
        <v>0</v>
      </c>
      <c r="AC8" s="38">
        <f>'[2]water Varibles'!AP118</f>
        <v>0</v>
      </c>
      <c r="AD8" s="38">
        <f>'[2]water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'[3]Water Varibles'!AA118</f>
        <v>0</v>
      </c>
      <c r="O9" s="37">
        <f>'[3]Water Varibles'!AB118</f>
        <v>0</v>
      </c>
      <c r="P9" s="37">
        <f>'[3]Water Varibles'!AC118</f>
        <v>0</v>
      </c>
      <c r="Q9" s="38">
        <f>'[3]Water Varibles'!AD118</f>
        <v>0</v>
      </c>
      <c r="R9" s="38">
        <f>'[3]Water Varibles'!AE118</f>
        <v>0.68</v>
      </c>
      <c r="S9" s="38">
        <f>'[3]Water Varibles'!AF118</f>
        <v>0</v>
      </c>
      <c r="T9" s="38">
        <f>'[3]Water Varibles'!AG118</f>
        <v>0</v>
      </c>
      <c r="U9" s="38">
        <f>'[3]Water Varibles'!AH118</f>
        <v>0</v>
      </c>
      <c r="V9" s="38">
        <f>'[3]Water Varibles'!AI118</f>
        <v>0</v>
      </c>
      <c r="W9" s="38">
        <f>'[3]Water Varibles'!AJ118</f>
        <v>0</v>
      </c>
      <c r="X9" s="38">
        <f>'[3]Water Varibles'!AK118</f>
        <v>0.77</v>
      </c>
      <c r="Y9" s="38">
        <f>'[3]Water Varibles'!AL118</f>
        <v>0</v>
      </c>
      <c r="Z9" s="38">
        <f>'[3]Water Varibles'!AM118</f>
        <v>0</v>
      </c>
      <c r="AA9" s="38">
        <f>'[3]Water Varibles'!AN118</f>
        <v>0</v>
      </c>
      <c r="AB9" s="38">
        <f>'[3]Water Varibles'!AO118</f>
        <v>0</v>
      </c>
      <c r="AC9" s="38">
        <f>'[3]Water Varibles'!AP118</f>
        <v>0</v>
      </c>
      <c r="AD9" s="38">
        <f>'[3]Water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'[4]Water varibles'!AA118</f>
        <v>0</v>
      </c>
      <c r="O10" s="37">
        <f>'[4]Water varibles'!AB118</f>
        <v>0</v>
      </c>
      <c r="P10" s="37">
        <f>'[4]Water varibles'!AC118</f>
        <v>0</v>
      </c>
      <c r="Q10" s="38">
        <f>'[4]Water varibles'!AD118</f>
        <v>0</v>
      </c>
      <c r="R10" s="38">
        <f>'[4]Water varibles'!AE118</f>
        <v>0</v>
      </c>
      <c r="S10" s="38">
        <f>'[4]Water varibles'!AF118</f>
        <v>0</v>
      </c>
      <c r="T10" s="38">
        <f>'[4]Water varibles'!AG118</f>
        <v>0</v>
      </c>
      <c r="U10" s="38">
        <f>'[4]Water varibles'!AH118</f>
        <v>0</v>
      </c>
      <c r="V10" s="38">
        <f>'[4]Water varibles'!AI118</f>
        <v>0</v>
      </c>
      <c r="W10" s="38">
        <f>'[4]Water varibles'!AJ118</f>
        <v>0</v>
      </c>
      <c r="X10" s="38">
        <f>'[4]Water varibles'!AK118</f>
        <v>0</v>
      </c>
      <c r="Y10" s="38">
        <f>'[4]Water varibles'!AL118</f>
        <v>0</v>
      </c>
      <c r="Z10" s="38">
        <f>'[4]Water varibles'!AM118</f>
        <v>0</v>
      </c>
      <c r="AA10" s="38">
        <f>'[4]Water varibles'!AN118</f>
        <v>0</v>
      </c>
      <c r="AB10" s="38">
        <f>'[4]Water varibles'!AO118</f>
        <v>0</v>
      </c>
      <c r="AC10" s="38">
        <f>'[4]Water varibles'!AP118</f>
        <v>0</v>
      </c>
      <c r="AD10" s="38">
        <f>'[4]Water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203" t="s">
        <v>85</v>
      </c>
      <c r="B19" s="204"/>
      <c r="C19" s="204"/>
      <c r="D19" s="204"/>
      <c r="E19" s="204"/>
      <c r="F19" s="204"/>
      <c r="G19" s="204"/>
      <c r="H19" s="204"/>
      <c r="I19" s="205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206" t="s">
        <v>63</v>
      </c>
      <c r="B20" s="207"/>
      <c r="C20" s="207"/>
      <c r="D20" s="207"/>
      <c r="E20" s="207"/>
      <c r="F20" s="207"/>
      <c r="G20" s="207"/>
      <c r="H20" s="207"/>
      <c r="I20" s="208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0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221" t="s">
        <v>56</v>
      </c>
      <c r="B1" s="222"/>
      <c r="C1" s="222"/>
      <c r="D1" s="222"/>
      <c r="E1" s="222"/>
      <c r="F1" s="222"/>
      <c r="G1" s="222"/>
      <c r="H1" s="222"/>
      <c r="I1" s="223"/>
      <c r="M1" s="215" t="s">
        <v>34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24" t="s">
        <v>57</v>
      </c>
      <c r="B2" s="225"/>
      <c r="C2" s="225"/>
      <c r="D2" s="225"/>
      <c r="E2" s="225"/>
      <c r="F2" s="225"/>
      <c r="G2" s="225"/>
      <c r="H2" s="225"/>
      <c r="I2" s="226"/>
      <c r="M2" s="215" t="s">
        <v>35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32</v>
      </c>
      <c r="B3" s="217"/>
      <c r="C3" s="217"/>
      <c r="D3" s="217"/>
      <c r="E3" s="218" t="s">
        <v>33</v>
      </c>
      <c r="F3" s="218"/>
      <c r="G3" s="218"/>
      <c r="H3" s="218"/>
      <c r="I3" s="219"/>
      <c r="M3" s="220" t="s">
        <v>31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'[2]water Varibles'!AA119</f>
        <v>0</v>
      </c>
      <c r="O8" s="37">
        <f>'[2]water Varibles'!AB119</f>
        <v>0</v>
      </c>
      <c r="P8" s="37">
        <f>'[2]water Varibles'!AC119</f>
        <v>0</v>
      </c>
      <c r="Q8" s="38">
        <f>'[2]water Varibles'!AD119</f>
        <v>0</v>
      </c>
      <c r="R8" s="38">
        <f>'[2]water Varibles'!AE119</f>
        <v>0</v>
      </c>
      <c r="S8" s="38">
        <f>'[2]water Varibles'!AF119</f>
        <v>0</v>
      </c>
      <c r="T8" s="38">
        <f>'[2]water Varibles'!AG119</f>
        <v>0</v>
      </c>
      <c r="U8" s="38">
        <f>'[2]water Varibles'!AH119</f>
        <v>0</v>
      </c>
      <c r="V8" s="38">
        <f>'[2]water Varibles'!AI119</f>
        <v>0</v>
      </c>
      <c r="W8" s="38">
        <f>'[2]water Varibles'!AJ119</f>
        <v>0</v>
      </c>
      <c r="X8" s="38">
        <f>'[2]water Varibles'!AK119</f>
        <v>0</v>
      </c>
      <c r="Y8" s="38">
        <f>'[2]water Varibles'!AL119</f>
        <v>0</v>
      </c>
      <c r="Z8" s="38">
        <f>'[2]water Varibles'!AM119</f>
        <v>0</v>
      </c>
      <c r="AA8" s="38">
        <f>'[2]water Varibles'!AN119</f>
        <v>0</v>
      </c>
      <c r="AB8" s="38">
        <f>'[2]water Varibles'!AO119</f>
        <v>0</v>
      </c>
      <c r="AC8" s="38">
        <f>'[2]water Varibles'!AP119</f>
        <v>0</v>
      </c>
      <c r="AD8" s="38">
        <f>'[2]water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'[3]Water Varibles'!AA119</f>
        <v>0</v>
      </c>
      <c r="O9" s="37">
        <f>'[3]Water Varibles'!AB119</f>
        <v>0</v>
      </c>
      <c r="P9" s="37">
        <f>'[3]Water Varibles'!AC119</f>
        <v>0</v>
      </c>
      <c r="Q9" s="38">
        <f>'[3]Water Varibles'!AD119</f>
        <v>0</v>
      </c>
      <c r="R9" s="38">
        <f>'[3]Water Varibles'!AE119</f>
        <v>0</v>
      </c>
      <c r="S9" s="38">
        <f>'[3]Water Varibles'!AF119</f>
        <v>0</v>
      </c>
      <c r="T9" s="38">
        <f>'[3]Water Varibles'!AG119</f>
        <v>0</v>
      </c>
      <c r="U9" s="38">
        <f>'[3]Water Varibles'!AH119</f>
        <v>0</v>
      </c>
      <c r="V9" s="38">
        <f>'[3]Water Varibles'!AI119</f>
        <v>0</v>
      </c>
      <c r="W9" s="38">
        <f>'[3]Water Varibles'!AJ119</f>
        <v>0.99</v>
      </c>
      <c r="X9" s="38">
        <f>'[3]Water Varibles'!AK119</f>
        <v>0.99</v>
      </c>
      <c r="Y9" s="38">
        <f>'[3]Water Varibles'!AL119</f>
        <v>0.99</v>
      </c>
      <c r="Z9" s="38">
        <f>'[3]Water Varibles'!AM119</f>
        <v>0.99</v>
      </c>
      <c r="AA9" s="38">
        <f>'[3]Water Varibles'!AN119</f>
        <v>0.99</v>
      </c>
      <c r="AB9" s="38">
        <f>'[3]Water Varibles'!AO119</f>
        <v>0.99</v>
      </c>
      <c r="AC9" s="38">
        <f>'[3]Water Varibles'!AP119</f>
        <v>0.99</v>
      </c>
      <c r="AD9" s="38">
        <f>'[3]Water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'[4]Water varibles'!AA119</f>
        <v>0</v>
      </c>
      <c r="O10" s="37">
        <f>'[4]Water varibles'!AB119</f>
        <v>0</v>
      </c>
      <c r="P10" s="37">
        <f>'[4]Water varibles'!AC119</f>
        <v>0</v>
      </c>
      <c r="Q10" s="40">
        <f>'[4]Water varibles'!AD119</f>
        <v>0</v>
      </c>
      <c r="R10" s="38">
        <f>'[4]Water varibles'!AE119</f>
        <v>0</v>
      </c>
      <c r="S10" s="38">
        <f>'[4]Water varibles'!AF119</f>
        <v>1</v>
      </c>
      <c r="T10" s="38">
        <f>'[4]Water varibles'!AG119</f>
        <v>1</v>
      </c>
      <c r="U10" s="38">
        <f>'[4]Water varibles'!AH119</f>
        <v>1</v>
      </c>
      <c r="V10" s="38">
        <f>'[4]Water varibles'!AI119</f>
        <v>1</v>
      </c>
      <c r="W10" s="38">
        <f>'[4]Water varibles'!AJ119</f>
        <v>1</v>
      </c>
      <c r="X10" s="38">
        <f>'[4]Water varibles'!AK119</f>
        <v>1</v>
      </c>
      <c r="Y10" s="38">
        <f>'[4]Water varibles'!AL119</f>
        <v>1</v>
      </c>
      <c r="Z10" s="38">
        <f>'[4]Water varibles'!AM119</f>
        <v>1</v>
      </c>
      <c r="AA10" s="38">
        <f>'[4]Water varibles'!AN119</f>
        <v>1</v>
      </c>
      <c r="AB10" s="38">
        <f>'[4]Water varibles'!AO119</f>
        <v>1</v>
      </c>
      <c r="AC10" s="38">
        <f>'[4]Water varibles'!AP119</f>
        <v>0</v>
      </c>
      <c r="AD10" s="38">
        <f>'[4]Water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2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3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5"/>
      <c r="N17" s="55"/>
      <c r="O17" s="55"/>
      <c r="P17" s="55"/>
      <c r="Q17" s="55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5"/>
      <c r="N18" s="55"/>
      <c r="O18" s="55"/>
      <c r="P18" s="55"/>
      <c r="Q18" s="55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5"/>
      <c r="N19" s="55"/>
      <c r="O19" s="55"/>
      <c r="P19" s="55"/>
      <c r="Q19" s="55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5"/>
      <c r="N20" s="55"/>
      <c r="O20" s="55"/>
      <c r="P20" s="55"/>
      <c r="Q20" s="55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5"/>
      <c r="N21" s="55"/>
      <c r="O21" s="55"/>
      <c r="P21" s="55"/>
      <c r="Q21" s="55"/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5"/>
      <c r="N22" s="55"/>
      <c r="O22" s="55"/>
      <c r="P22" s="55"/>
      <c r="Q22" s="55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5">
        <v>1</v>
      </c>
      <c r="N23" s="55">
        <v>0.99</v>
      </c>
      <c r="O23" s="55"/>
      <c r="P23" s="55">
        <v>0.44</v>
      </c>
      <c r="Q23" s="55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5">
        <v>1</v>
      </c>
      <c r="N24" s="55">
        <v>0.99</v>
      </c>
      <c r="O24" s="55"/>
      <c r="P24" s="55">
        <v>0.47</v>
      </c>
      <c r="Q24" s="55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5"/>
      <c r="N25" s="55"/>
      <c r="O25" s="55"/>
      <c r="P25" s="55"/>
      <c r="Q25" s="55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5"/>
      <c r="N26" s="55"/>
      <c r="O26" s="55"/>
      <c r="P26" s="55"/>
      <c r="Q26" s="55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5"/>
      <c r="N27" s="55"/>
      <c r="O27" s="55"/>
      <c r="P27" s="55"/>
      <c r="Q27" s="55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5"/>
      <c r="N28" s="55"/>
      <c r="O28" s="55"/>
      <c r="P28" s="55"/>
      <c r="Q28" s="55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1" t="s">
        <v>58</v>
      </c>
      <c r="B1" s="232"/>
      <c r="C1" s="232"/>
      <c r="D1" s="232"/>
      <c r="E1" s="232"/>
      <c r="F1" s="232"/>
      <c r="G1" s="232"/>
      <c r="H1" s="232"/>
      <c r="I1" s="233"/>
      <c r="M1" s="215" t="s">
        <v>88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34" t="s">
        <v>59</v>
      </c>
      <c r="B2" s="160"/>
      <c r="C2" s="160"/>
      <c r="D2" s="160"/>
      <c r="E2" s="160"/>
      <c r="F2" s="160"/>
      <c r="G2" s="160"/>
      <c r="H2" s="160"/>
      <c r="I2" s="235"/>
      <c r="M2" s="215" t="s">
        <v>89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15</v>
      </c>
      <c r="B3" s="217"/>
      <c r="C3" s="217"/>
      <c r="D3" s="217"/>
      <c r="E3" s="218" t="s">
        <v>16</v>
      </c>
      <c r="F3" s="218"/>
      <c r="G3" s="218"/>
      <c r="H3" s="218"/>
      <c r="I3" s="219"/>
      <c r="M3" s="220" t="s">
        <v>40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2">
        <f t="shared" ref="B6:B14" si="0">SUM(C6:H6)</f>
        <v>12225.070002730001</v>
      </c>
      <c r="C6" s="73">
        <v>1905.3</v>
      </c>
      <c r="D6" s="73">
        <v>834</v>
      </c>
      <c r="E6" s="73">
        <v>452.57684272999995</v>
      </c>
      <c r="F6" s="73">
        <v>3549.8931599999996</v>
      </c>
      <c r="G6" s="73">
        <v>402.3</v>
      </c>
      <c r="H6" s="73">
        <v>5081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4">
        <f t="shared" si="0"/>
        <v>13213.18054363</v>
      </c>
      <c r="C7" s="75">
        <v>1923.5</v>
      </c>
      <c r="D7" s="75">
        <v>1071</v>
      </c>
      <c r="E7" s="75">
        <v>458.12448362999987</v>
      </c>
      <c r="F7" s="75">
        <v>3781.5560600000003</v>
      </c>
      <c r="G7" s="75">
        <v>675</v>
      </c>
      <c r="H7" s="75">
        <v>5304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2">
        <f t="shared" si="0"/>
        <v>15319.92706</v>
      </c>
      <c r="C8" s="73">
        <v>1923.5</v>
      </c>
      <c r="D8" s="73">
        <v>1071</v>
      </c>
      <c r="E8" s="73">
        <v>772.88300000000004</v>
      </c>
      <c r="F8" s="73">
        <v>5230.5440600000002</v>
      </c>
      <c r="G8" s="73">
        <v>678</v>
      </c>
      <c r="H8" s="73">
        <v>5644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4">
        <f t="shared" si="0"/>
        <v>17174.303059999998</v>
      </c>
      <c r="C9" s="75">
        <v>2264.4</v>
      </c>
      <c r="D9" s="75">
        <v>1357</v>
      </c>
      <c r="E9" s="75">
        <v>772.88300000000004</v>
      </c>
      <c r="F9" s="75">
        <v>5900.0200599999998</v>
      </c>
      <c r="G9" s="75">
        <v>678</v>
      </c>
      <c r="H9" s="75">
        <v>6202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2">
        <f t="shared" si="0"/>
        <v>18185.03008796</v>
      </c>
      <c r="C10" s="73">
        <v>2264.4</v>
      </c>
      <c r="D10" s="73">
        <v>1493</v>
      </c>
      <c r="E10" s="73">
        <v>838.61002796000014</v>
      </c>
      <c r="F10" s="73">
        <v>5900.0200599999998</v>
      </c>
      <c r="G10" s="73">
        <v>678</v>
      </c>
      <c r="H10" s="73">
        <v>7011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4">
        <f t="shared" si="0"/>
        <v>18631.443060000001</v>
      </c>
      <c r="C11" s="75">
        <v>2264.4</v>
      </c>
      <c r="D11" s="75">
        <v>1493</v>
      </c>
      <c r="E11" s="75">
        <v>850.82299999999998</v>
      </c>
      <c r="F11" s="75">
        <v>5900.0200599999998</v>
      </c>
      <c r="G11" s="75">
        <v>896.2</v>
      </c>
      <c r="H11" s="75">
        <v>7227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72">
        <f t="shared" si="0"/>
        <v>19275.396059999999</v>
      </c>
      <c r="C12" s="73">
        <v>2264.4</v>
      </c>
      <c r="D12" s="73">
        <v>1477</v>
      </c>
      <c r="E12" s="73">
        <v>855.38599999999997</v>
      </c>
      <c r="F12" s="73">
        <v>6321.9100600000002</v>
      </c>
      <c r="G12" s="73">
        <v>850.7</v>
      </c>
      <c r="H12" s="73">
        <v>7506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74">
        <f t="shared" si="0"/>
        <v>19398.87126</v>
      </c>
      <c r="C13" s="75">
        <v>2400.79</v>
      </c>
      <c r="D13" s="75">
        <v>1447</v>
      </c>
      <c r="E13" s="75">
        <v>885.47119999999995</v>
      </c>
      <c r="F13" s="75">
        <v>6336.9100600000002</v>
      </c>
      <c r="G13" s="75">
        <v>850.7</v>
      </c>
      <c r="H13" s="75">
        <v>7478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2">
        <f t="shared" si="0"/>
        <v>20574.238259999998</v>
      </c>
      <c r="C14" s="73">
        <v>2400</v>
      </c>
      <c r="D14" s="73">
        <v>1447</v>
      </c>
      <c r="E14" s="73">
        <v>945.5462</v>
      </c>
      <c r="F14" s="73">
        <v>7461.9140600000001</v>
      </c>
      <c r="G14" s="73">
        <v>850.7</v>
      </c>
      <c r="H14" s="73">
        <v>7469.0779999999986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7" t="s">
        <v>68</v>
      </c>
      <c r="B15" s="227"/>
      <c r="C15" s="227"/>
      <c r="D15" s="227"/>
      <c r="E15" s="227"/>
      <c r="F15" s="227"/>
      <c r="G15" s="227"/>
      <c r="H15" s="227"/>
      <c r="I15" s="228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</row>
    <row r="16" spans="1:37" ht="20.25" customHeight="1">
      <c r="A16" s="229" t="s">
        <v>69</v>
      </c>
      <c r="B16" s="229"/>
      <c r="C16" s="229"/>
      <c r="D16" s="229"/>
      <c r="E16" s="229"/>
      <c r="F16" s="229"/>
      <c r="G16" s="229"/>
      <c r="H16" s="229"/>
      <c r="I16" s="230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 s="61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1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1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1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1">
        <f>18184.59852796/1000</f>
        <v>18.184598527959999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1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1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1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 s="61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0.81506854748904511</v>
      </c>
      <c r="AJ32" s="55">
        <f>'T04'!D7/(D8*365/1000)</f>
        <v>0.86975429441182861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0.72032616902902091</v>
      </c>
      <c r="AJ33" s="55">
        <f>'T04'!D8/(D9*365/1000)</f>
        <v>0.75509029789725524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0.75177441624674246</v>
      </c>
      <c r="AJ34" s="55">
        <f>'T04'!D9/(D10*365/1000)</f>
        <v>0.73585407701694661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0.76729766354031315</v>
      </c>
      <c r="AJ35" s="55">
        <f>'T04'!D10/(D11*365/1000)</f>
        <v>0.78155014175742499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0.62855244027458057</v>
      </c>
      <c r="O36" s="55">
        <f>'T04'!G7/(G8*365/1000)</f>
        <v>0.80436327091566662</v>
      </c>
      <c r="P36" s="55">
        <f>'T04'!H7/(H8*365/1000)</f>
        <v>0.80225818665475768</v>
      </c>
      <c r="AH36" s="24">
        <v>2013</v>
      </c>
      <c r="AI36" s="55">
        <f>'T04'!C11/(C12*365/1000)</f>
        <v>0.77232108127452193</v>
      </c>
      <c r="AJ36" s="55">
        <f>'T04'!D11/(D12*365/1000)</f>
        <v>0.84067947431390921</v>
      </c>
      <c r="AK36" s="55" t="e">
        <f>'T04'!E11/(E12*365/1000)</f>
        <v>#VALUE!</v>
      </c>
    </row>
    <row r="37" spans="1:37">
      <c r="N37" s="55">
        <f>'T04'!F8/(F9*365/1000)</f>
        <v>0.68957276573817805</v>
      </c>
      <c r="O37" s="55">
        <f>'T04'!G8/(G9*365/1000)</f>
        <v>0.84806778967794072</v>
      </c>
      <c r="P37" s="55">
        <f>'T04'!H8/(H9*365/1000)</f>
        <v>0.74196127630061881</v>
      </c>
      <c r="AH37" s="53">
        <v>2014</v>
      </c>
      <c r="AI37" s="55">
        <f>'T04'!C12/(C13*365/1000)</f>
        <v>0.74599306755641559</v>
      </c>
      <c r="AJ37" s="55">
        <f>'T04'!D12/(D13*365/1000)</f>
        <v>0.91298955798960535</v>
      </c>
      <c r="AK37" s="55">
        <f>'T04'!E12/(E13*365/1000)</f>
        <v>0.75520227311029198</v>
      </c>
    </row>
    <row r="38" spans="1:37">
      <c r="N38" s="55">
        <f>'T04'!F9/(F10*365/1000)</f>
        <v>0.7824445186995489</v>
      </c>
      <c r="O38" s="55">
        <f>'T04'!G9/(G10*365/1000)</f>
        <v>0.84821934438154134</v>
      </c>
      <c r="P38" s="55">
        <f>'T04'!H9/(H10*365/1000)</f>
        <v>0.66951541901864586</v>
      </c>
    </row>
    <row r="39" spans="1:37">
      <c r="N39" s="55">
        <f>'T04'!F10/(F11*365/1000)</f>
        <v>0.81912886111929029</v>
      </c>
      <c r="O39" s="55">
        <f>'T04'!G10/(G11*365/1000)</f>
        <v>0.64239730411600893</v>
      </c>
      <c r="P39" s="55">
        <f>'T04'!H10/(H11*365/1000)</f>
        <v>0.68942379319560776</v>
      </c>
    </row>
    <row r="40" spans="1:37">
      <c r="N40" s="55">
        <f>'T04'!F11/(F12*365/1000)</f>
        <v>0.78526640121859559</v>
      </c>
      <c r="O40" s="55">
        <f>'T04'!G11/(G12*365/1000)</f>
        <v>0.70316415437150082</v>
      </c>
      <c r="P40" s="55">
        <f>'T04'!H11/(H12*365/1000)</f>
        <v>0.68423799772967009</v>
      </c>
    </row>
    <row r="41" spans="1:37">
      <c r="N41" s="55">
        <f>'T04'!F12/(F13*365/1000)</f>
        <v>0.82664202502245421</v>
      </c>
      <c r="O41" s="55">
        <f>'T04'!G12/(G13*365/1000)</f>
        <v>0.75279925737096465</v>
      </c>
      <c r="P41" s="55">
        <f>'T04'!H12/(H13*365/1000)</f>
        <v>0.71391149197463244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1" t="s">
        <v>58</v>
      </c>
      <c r="B1" s="232"/>
      <c r="C1" s="232"/>
      <c r="D1" s="232"/>
      <c r="E1" s="232"/>
      <c r="F1" s="232"/>
      <c r="G1" s="232"/>
      <c r="H1" s="232"/>
      <c r="I1" s="233"/>
      <c r="M1" s="215" t="s">
        <v>88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34" t="s">
        <v>59</v>
      </c>
      <c r="B2" s="160"/>
      <c r="C2" s="160"/>
      <c r="D2" s="160"/>
      <c r="E2" s="160"/>
      <c r="F2" s="160"/>
      <c r="G2" s="160"/>
      <c r="H2" s="160"/>
      <c r="I2" s="235"/>
      <c r="M2" s="215" t="s">
        <v>89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15</v>
      </c>
      <c r="B3" s="217"/>
      <c r="C3" s="217"/>
      <c r="D3" s="217"/>
      <c r="E3" s="218" t="s">
        <v>16</v>
      </c>
      <c r="F3" s="218"/>
      <c r="G3" s="218"/>
      <c r="H3" s="218"/>
      <c r="I3" s="219"/>
      <c r="M3" s="220" t="s">
        <v>40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7" t="s">
        <v>68</v>
      </c>
      <c r="B15" s="227"/>
      <c r="C15" s="227"/>
      <c r="D15" s="227"/>
      <c r="E15" s="227"/>
      <c r="F15" s="227"/>
      <c r="G15" s="227"/>
      <c r="H15" s="227"/>
      <c r="I15" s="228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29" t="s">
        <v>69</v>
      </c>
      <c r="B16" s="229"/>
      <c r="C16" s="229"/>
      <c r="D16" s="229"/>
      <c r="E16" s="229"/>
      <c r="F16" s="229"/>
      <c r="G16" s="229"/>
      <c r="H16" s="229"/>
      <c r="I16" s="230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261.2973918491964</v>
      </c>
      <c r="AJ32" s="55">
        <f>'T04'!D7/(D8*365/1000)</f>
        <v>133.07240704500978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271.85109619155247</v>
      </c>
      <c r="AJ33" s="55">
        <f>'T04'!D8/(D9*365/1000)</f>
        <v>113.85083713850837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243.18828402130333</v>
      </c>
      <c r="AJ34" s="55">
        <f>'T04'!D9/(D10*365/1000)</f>
        <v>122.07001522070014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248.20983276009787</v>
      </c>
      <c r="AJ35" s="55">
        <f>'T04'!D10/(D11*365/1000)</f>
        <v>129.65048462709285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14.483133184478909</v>
      </c>
      <c r="O36" s="55">
        <f>'T04'!G7/(G8*365/1000)</f>
        <v>109.0716595361644</v>
      </c>
      <c r="P36" s="55">
        <f>'T04'!H7/(H8*365/1000)</f>
        <v>156.13604156825696</v>
      </c>
      <c r="AH36" s="24">
        <v>2013</v>
      </c>
      <c r="AI36" s="55">
        <f>'T04'!C11/(C12*365/1000)</f>
        <v>249.83483663400392</v>
      </c>
      <c r="AJ36" s="55">
        <f>'T04'!D11/(D12*365/1000)</f>
        <v>137.96484261796041</v>
      </c>
      <c r="AK36" s="55" t="e">
        <f>'T04'!E11/(E12*365/1000)</f>
        <v>#VALUE!</v>
      </c>
    </row>
    <row r="37" spans="1:37">
      <c r="N37" s="55">
        <f>'T04'!F8/(F9*365/1000)</f>
        <v>15.954875100725221</v>
      </c>
      <c r="O37" s="55">
        <f>'T04'!G8/(G9*365/1000)</f>
        <v>114.99799228032877</v>
      </c>
      <c r="P37" s="55">
        <f>'T04'!H8/(H9*365/1000)</f>
        <v>153.38812785388129</v>
      </c>
      <c r="AH37" s="53">
        <v>2014</v>
      </c>
      <c r="AI37" s="55">
        <f>'T04'!C12/(C13*365/1000)</f>
        <v>255.85324237982383</v>
      </c>
      <c r="AJ37" s="55">
        <f>'T04'!D12/(D13*365/1000)</f>
        <v>132.10958904109589</v>
      </c>
      <c r="AK37" s="55">
        <f>'T04'!E12/(E13*365/1000)</f>
        <v>14.860219178082177</v>
      </c>
    </row>
    <row r="38" spans="1:37">
      <c r="N38" s="55">
        <f>'T04'!F9/(F10*365/1000)</f>
        <v>18.103679828095622</v>
      </c>
      <c r="O38" s="55">
        <f>'T04'!G9/(G10*365/1000)</f>
        <v>115.018543098137</v>
      </c>
      <c r="P38" s="55">
        <f>'T04'!H9/(H10*365/1000)</f>
        <v>142.24159402241594</v>
      </c>
    </row>
    <row r="39" spans="1:37">
      <c r="N39" s="55">
        <f>'T04'!F10/(F11*365/1000)</f>
        <v>18.952457695406931</v>
      </c>
      <c r="O39" s="55">
        <f>'T04'!G10/(G11*365/1000)</f>
        <v>95.952743991461205</v>
      </c>
      <c r="P39" s="55">
        <f>'T04'!H10/(H11*365/1000)</f>
        <v>121.52355496157701</v>
      </c>
    </row>
    <row r="40" spans="1:37">
      <c r="N40" s="55">
        <f>'T04'!F11/(F12*365/1000)</f>
        <v>18.804483188044831</v>
      </c>
      <c r="O40" s="55">
        <f>'T04'!G11/(G12*365/1000)</f>
        <v>119.63634922476714</v>
      </c>
      <c r="P40" s="55">
        <f>'T04'!H11/(H12*365/1000)</f>
        <v>122.28310502283104</v>
      </c>
    </row>
    <row r="41" spans="1:37">
      <c r="N41" s="55">
        <f>'T04'!F12/(F13*365/1000)</f>
        <v>19.767381752390801</v>
      </c>
      <c r="O41" s="55">
        <f>'T04'!G12/(G13*365/1000)</f>
        <v>128.08126564909591</v>
      </c>
      <c r="P41" s="55">
        <f>'T04'!H12/(H13*365/1000)</f>
        <v>116.05717689100655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5" zoomScaleNormal="100" zoomScaleSheetLayoutView="95" workbookViewId="0">
      <selection activeCell="N19" sqref="N19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0" t="s">
        <v>126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237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238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64</v>
      </c>
      <c r="B4" s="170"/>
      <c r="C4" s="170"/>
      <c r="D4" s="170"/>
      <c r="E4" s="167" t="s">
        <v>73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183</v>
      </c>
      <c r="F5" s="110" t="s">
        <v>10</v>
      </c>
      <c r="G5" s="110" t="s">
        <v>119</v>
      </c>
      <c r="H5" s="110" t="s">
        <v>124</v>
      </c>
      <c r="I5" s="161" t="s">
        <v>0</v>
      </c>
    </row>
    <row r="6" spans="1:11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29" t="s">
        <v>184</v>
      </c>
      <c r="F6" s="111" t="s">
        <v>97</v>
      </c>
      <c r="G6" s="111" t="s">
        <v>19</v>
      </c>
      <c r="H6" s="111" t="s">
        <v>102</v>
      </c>
      <c r="I6" s="162"/>
    </row>
    <row r="7" spans="1:11" ht="20.25" customHeight="1" thickTop="1">
      <c r="A7" s="24">
        <v>2009</v>
      </c>
      <c r="B7" s="122">
        <f t="shared" ref="B7:B17" si="0">SUM(C7:H7)</f>
        <v>15500.498079999999</v>
      </c>
      <c r="C7" s="80">
        <v>1923.5</v>
      </c>
      <c r="D7" s="80">
        <v>1191.0755800000002</v>
      </c>
      <c r="E7" s="80">
        <v>840.88300000000004</v>
      </c>
      <c r="F7" s="80">
        <v>5225.5440600000002</v>
      </c>
      <c r="G7" s="80">
        <v>675</v>
      </c>
      <c r="H7" s="80">
        <v>5644.4954399999988</v>
      </c>
      <c r="I7" s="25">
        <v>2009</v>
      </c>
      <c r="J7" s="123"/>
    </row>
    <row r="8" spans="1:11" ht="20.25" customHeight="1">
      <c r="A8" s="53">
        <v>2010</v>
      </c>
      <c r="B8" s="127">
        <f t="shared" si="0"/>
        <v>17086.09735</v>
      </c>
      <c r="C8" s="81">
        <v>2264.4</v>
      </c>
      <c r="D8" s="81">
        <v>1477.4792500000001</v>
      </c>
      <c r="E8" s="81">
        <v>840.88300000000004</v>
      </c>
      <c r="F8" s="81">
        <v>5626</v>
      </c>
      <c r="G8" s="81">
        <v>675</v>
      </c>
      <c r="H8" s="81">
        <v>6202.3351000000002</v>
      </c>
      <c r="I8" s="54">
        <v>2010</v>
      </c>
      <c r="J8" s="123"/>
    </row>
    <row r="9" spans="1:11" ht="20.25" customHeight="1">
      <c r="A9" s="24">
        <v>2011</v>
      </c>
      <c r="B9" s="122">
        <f t="shared" si="0"/>
        <v>18077.05771796</v>
      </c>
      <c r="C9" s="80">
        <v>2264.4</v>
      </c>
      <c r="D9" s="80">
        <v>1477.4792500000001</v>
      </c>
      <c r="E9" s="80">
        <v>906.61002796000014</v>
      </c>
      <c r="F9" s="80">
        <v>5742.9999999999991</v>
      </c>
      <c r="G9" s="80">
        <v>675</v>
      </c>
      <c r="H9" s="80">
        <v>7010.5684399999991</v>
      </c>
      <c r="I9" s="25">
        <v>2011</v>
      </c>
      <c r="J9" s="123"/>
      <c r="K9" s="123"/>
    </row>
    <row r="10" spans="1:11" ht="20.25" customHeight="1">
      <c r="A10" s="53">
        <v>2012</v>
      </c>
      <c r="B10" s="79">
        <f t="shared" si="0"/>
        <v>18652.13305</v>
      </c>
      <c r="C10" s="76">
        <v>2264.4</v>
      </c>
      <c r="D10" s="76">
        <v>1477.4792500000001</v>
      </c>
      <c r="E10" s="76">
        <v>918.82299999999998</v>
      </c>
      <c r="F10" s="76">
        <v>5871</v>
      </c>
      <c r="G10" s="76">
        <v>893.2</v>
      </c>
      <c r="H10" s="76">
        <v>7227.2308000000003</v>
      </c>
      <c r="I10" s="54">
        <v>2012</v>
      </c>
      <c r="J10" s="123"/>
      <c r="K10" s="123"/>
    </row>
    <row r="11" spans="1:11" ht="20.25" customHeight="1">
      <c r="A11" s="24">
        <v>2013</v>
      </c>
      <c r="B11" s="78">
        <f t="shared" si="0"/>
        <v>19025.57401</v>
      </c>
      <c r="C11" s="77">
        <v>2264.4</v>
      </c>
      <c r="D11" s="77">
        <v>1477.4792500000001</v>
      </c>
      <c r="E11" s="77">
        <v>923.38599999999997</v>
      </c>
      <c r="F11" s="77">
        <v>6166.0000000000009</v>
      </c>
      <c r="G11" s="77">
        <v>847.7</v>
      </c>
      <c r="H11" s="77">
        <v>7346.6087600000001</v>
      </c>
      <c r="I11" s="25">
        <v>2013</v>
      </c>
      <c r="J11" s="123"/>
      <c r="K11" s="123"/>
    </row>
    <row r="12" spans="1:11" ht="20.25" customHeight="1">
      <c r="A12" s="53">
        <v>2014</v>
      </c>
      <c r="B12" s="79">
        <f t="shared" si="0"/>
        <v>19214.482049999999</v>
      </c>
      <c r="C12" s="76">
        <v>2400.79</v>
      </c>
      <c r="D12" s="76">
        <v>1477.4792500000001</v>
      </c>
      <c r="E12" s="76">
        <v>953.27119999999991</v>
      </c>
      <c r="F12" s="76">
        <v>6218</v>
      </c>
      <c r="G12" s="76">
        <v>847.7</v>
      </c>
      <c r="H12" s="76">
        <v>7317.2415999999994</v>
      </c>
      <c r="I12" s="54">
        <v>2014</v>
      </c>
      <c r="J12" s="123"/>
      <c r="K12" s="123"/>
    </row>
    <row r="13" spans="1:11" ht="20.25" customHeight="1">
      <c r="A13" s="24">
        <v>2015</v>
      </c>
      <c r="B13" s="78">
        <f t="shared" si="0"/>
        <v>20555.936979999999</v>
      </c>
      <c r="C13" s="77">
        <v>2400</v>
      </c>
      <c r="D13" s="77">
        <v>1636.5924000000002</v>
      </c>
      <c r="E13" s="77">
        <v>1013.5462</v>
      </c>
      <c r="F13" s="77">
        <v>7371</v>
      </c>
      <c r="G13" s="77">
        <v>847.7</v>
      </c>
      <c r="H13" s="77">
        <v>7287.0983799999995</v>
      </c>
      <c r="I13" s="25">
        <v>2015</v>
      </c>
      <c r="J13" s="123"/>
      <c r="K13" s="123"/>
    </row>
    <row r="14" spans="1:11" ht="20.25" customHeight="1">
      <c r="A14" s="53">
        <v>2016</v>
      </c>
      <c r="B14" s="79">
        <f t="shared" si="0"/>
        <v>21467.431723999998</v>
      </c>
      <c r="C14" s="76">
        <v>2838</v>
      </c>
      <c r="D14" s="76">
        <v>1734.7879440000002</v>
      </c>
      <c r="E14" s="76">
        <v>1076.6581999999999</v>
      </c>
      <c r="F14" s="76">
        <v>7705</v>
      </c>
      <c r="G14" s="76">
        <v>856.8</v>
      </c>
      <c r="H14" s="76">
        <v>7256.1855799999994</v>
      </c>
      <c r="I14" s="54">
        <v>2016</v>
      </c>
      <c r="J14" s="123"/>
      <c r="K14" s="123"/>
    </row>
    <row r="15" spans="1:11" ht="20.25" customHeight="1">
      <c r="A15" s="24">
        <v>2017</v>
      </c>
      <c r="B15" s="78">
        <f t="shared" si="0"/>
        <v>21810.659805181815</v>
      </c>
      <c r="C15" s="77">
        <v>2838.1239869999999</v>
      </c>
      <c r="D15" s="77">
        <v>2066.9545454545409</v>
      </c>
      <c r="E15" s="77">
        <v>1080.5540000000001</v>
      </c>
      <c r="F15" s="77">
        <v>7653</v>
      </c>
      <c r="G15" s="77">
        <v>856.8</v>
      </c>
      <c r="H15" s="77">
        <v>7315.227272727273</v>
      </c>
      <c r="I15" s="25">
        <v>2017</v>
      </c>
      <c r="J15" s="123"/>
      <c r="K15" s="123"/>
    </row>
    <row r="16" spans="1:11" ht="20.25" customHeight="1">
      <c r="A16" s="53">
        <v>2018</v>
      </c>
      <c r="B16" s="79">
        <f>SUM(C16:H16)</f>
        <v>22549.961160181818</v>
      </c>
      <c r="C16" s="76">
        <v>2835.850942</v>
      </c>
      <c r="D16" s="76">
        <v>2165</v>
      </c>
      <c r="E16" s="76">
        <v>1559.829</v>
      </c>
      <c r="F16" s="139">
        <v>7653</v>
      </c>
      <c r="G16" s="76">
        <v>858.5</v>
      </c>
      <c r="H16" s="76">
        <v>7477.7812181818181</v>
      </c>
      <c r="I16" s="54">
        <v>2018</v>
      </c>
      <c r="J16" s="123"/>
      <c r="K16" s="123"/>
    </row>
    <row r="17" spans="1:11" ht="20.25" customHeight="1">
      <c r="A17" s="24">
        <v>2019</v>
      </c>
      <c r="B17" s="78">
        <f t="shared" si="0"/>
        <v>22689.941523818183</v>
      </c>
      <c r="C17" s="77">
        <v>3108.6163420000003</v>
      </c>
      <c r="D17" s="77">
        <v>2165</v>
      </c>
      <c r="E17" s="77">
        <v>1676.0070000000001</v>
      </c>
      <c r="F17" s="140">
        <v>7653</v>
      </c>
      <c r="G17" s="140">
        <v>858.5</v>
      </c>
      <c r="H17" s="77">
        <v>7228.8181818181811</v>
      </c>
      <c r="I17" s="25">
        <v>2019</v>
      </c>
      <c r="J17" s="123"/>
      <c r="K17" s="123"/>
    </row>
    <row r="18" spans="1:11" ht="20.25" customHeight="1">
      <c r="A18" s="53">
        <v>2020</v>
      </c>
      <c r="B18" s="79">
        <f>SUM(C18:H18)</f>
        <v>22687.668478818181</v>
      </c>
      <c r="C18" s="76">
        <v>3106.3432969999999</v>
      </c>
      <c r="D18" s="76">
        <v>2165</v>
      </c>
      <c r="E18" s="76">
        <v>1676.0070000000001</v>
      </c>
      <c r="F18" s="139">
        <v>7653</v>
      </c>
      <c r="G18" s="139">
        <v>858.5</v>
      </c>
      <c r="H18" s="139">
        <v>7228.8181818181811</v>
      </c>
      <c r="I18" s="54">
        <v>2020</v>
      </c>
      <c r="J18" s="123"/>
      <c r="K18" s="123"/>
    </row>
    <row r="19" spans="1:11" ht="27.75" customHeight="1">
      <c r="A19" s="195" t="s">
        <v>194</v>
      </c>
      <c r="B19" s="195"/>
      <c r="C19" s="195"/>
      <c r="D19" s="195"/>
      <c r="E19" s="177" t="s">
        <v>193</v>
      </c>
      <c r="F19" s="177"/>
      <c r="G19" s="177"/>
      <c r="H19" s="177"/>
      <c r="I19" s="177"/>
    </row>
    <row r="20" spans="1:11" ht="27" customHeight="1">
      <c r="A20" s="238" t="s">
        <v>186</v>
      </c>
      <c r="B20" s="238"/>
      <c r="C20" s="238"/>
      <c r="D20" s="238"/>
      <c r="E20" s="236" t="s">
        <v>185</v>
      </c>
      <c r="F20" s="237"/>
      <c r="G20" s="237"/>
      <c r="H20" s="237"/>
      <c r="I20" s="237"/>
    </row>
  </sheetData>
  <mergeCells count="11">
    <mergeCell ref="E20:I20"/>
    <mergeCell ref="A5:A6"/>
    <mergeCell ref="I5:I6"/>
    <mergeCell ref="E19:I19"/>
    <mergeCell ref="A20:D20"/>
    <mergeCell ref="A19:D19"/>
    <mergeCell ref="A1:I1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L7" sqref="L7"/>
    </sheetView>
  </sheetViews>
  <sheetFormatPr defaultColWidth="9.140625" defaultRowHeight="12.75"/>
  <cols>
    <col min="1" max="1" width="45.7109375" style="82" customWidth="1"/>
    <col min="2" max="2" width="9.7109375" style="82" bestFit="1" customWidth="1"/>
    <col min="3" max="3" width="42.85546875" style="82" customWidth="1"/>
    <col min="4" max="16384" width="9.140625" style="89"/>
  </cols>
  <sheetData>
    <row r="1" spans="1:6" s="86" customFormat="1" ht="29.25" thickBot="1">
      <c r="A1" s="83" t="s">
        <v>91</v>
      </c>
      <c r="B1" s="84" t="s">
        <v>92</v>
      </c>
      <c r="C1" s="85" t="s">
        <v>93</v>
      </c>
    </row>
    <row r="2" spans="1:6" ht="29.25" customHeight="1" thickTop="1">
      <c r="A2" s="87" t="str">
        <f>'T01'!A3:I3</f>
        <v>The Amount of Precipitation in GCC Countries during 2009-2019</v>
      </c>
      <c r="B2" s="88">
        <v>1</v>
      </c>
      <c r="C2" s="87" t="s">
        <v>152</v>
      </c>
    </row>
    <row r="3" spans="1:6" ht="29.25" customHeight="1">
      <c r="A3" s="90" t="str">
        <f>'T02'!A3:I3</f>
        <v>Fresh Surface Water Abstracted in GCC Countries during 2009-2020</v>
      </c>
      <c r="B3" s="91">
        <v>2</v>
      </c>
      <c r="C3" s="87" t="s">
        <v>188</v>
      </c>
    </row>
    <row r="4" spans="1:6" ht="29.25" customHeight="1">
      <c r="A4" s="92" t="str">
        <f>'T03'!A3:I3</f>
        <v>Fresh Groundwater Abstracted in GCC Countries during 2009-2020</v>
      </c>
      <c r="B4" s="93">
        <v>3</v>
      </c>
      <c r="C4" s="87" t="s">
        <v>189</v>
      </c>
    </row>
    <row r="5" spans="1:6" ht="29.25" customHeight="1">
      <c r="A5" s="94" t="str">
        <f>'T04'!A3:I3</f>
        <v>Desalinated Water Production in GCC Countries during 2009-2020</v>
      </c>
      <c r="B5" s="93">
        <v>4</v>
      </c>
      <c r="C5" s="87" t="s">
        <v>191</v>
      </c>
    </row>
    <row r="6" spans="1:6" ht="29.25" customHeight="1">
      <c r="A6" s="94" t="str">
        <f>'T05'!A3:I3</f>
        <v>Reused Water in GCC Countries during 2009-2020</v>
      </c>
      <c r="B6" s="88">
        <v>5</v>
      </c>
      <c r="C6" s="87" t="s">
        <v>196</v>
      </c>
      <c r="F6" s="89" t="s">
        <v>90</v>
      </c>
    </row>
    <row r="7" spans="1:6" ht="29.25" customHeight="1">
      <c r="A7" s="95" t="str">
        <f>'T06'!A3:I3</f>
        <v>Total Water Available for Use in GCC Countries during 2009-2020</v>
      </c>
      <c r="B7" s="91">
        <v>6</v>
      </c>
      <c r="C7" s="87" t="s">
        <v>198</v>
      </c>
    </row>
    <row r="8" spans="1:6" ht="29.25" customHeight="1">
      <c r="A8" s="95" t="str">
        <f>'T07'!A3:I3</f>
        <v>Gross Freshwater Provided by Water Supply Industry in GCC Countries during 2009-2020</v>
      </c>
      <c r="B8" s="93">
        <v>7</v>
      </c>
      <c r="C8" s="87" t="s">
        <v>201</v>
      </c>
    </row>
    <row r="9" spans="1:6" ht="29.25" customHeight="1">
      <c r="A9" s="95" t="str">
        <f>'T08'!A3:I3</f>
        <v>Losses of Water during Transport in GCC Countries during 2009-2020</v>
      </c>
      <c r="B9" s="93">
        <v>8</v>
      </c>
      <c r="C9" s="87" t="s">
        <v>239</v>
      </c>
    </row>
    <row r="10" spans="1:6" ht="29.25" customHeight="1">
      <c r="A10" s="95" t="str">
        <f>'T09'!A3:I3</f>
        <v>Net Freshwater Provided by Water Supply Industry in GCC Countries during 2009-2020</v>
      </c>
      <c r="B10" s="88">
        <v>9</v>
      </c>
      <c r="C10" s="87" t="s">
        <v>211</v>
      </c>
    </row>
    <row r="11" spans="1:6" ht="41.25" customHeight="1">
      <c r="A11" s="95" t="str">
        <f>'T10'!A3:I3</f>
        <v>Water Use for Households Sector Provided by Water Supply Industry in GCC Countries during 2009-2020</v>
      </c>
      <c r="B11" s="91">
        <v>10</v>
      </c>
      <c r="C11" s="87" t="s">
        <v>225</v>
      </c>
    </row>
    <row r="12" spans="1:6" ht="29.25" customHeight="1">
      <c r="A12" s="95" t="str">
        <f>'T11'!A3:I3</f>
        <v>Wastewater Collected in GCC Countries during 2009-2020</v>
      </c>
      <c r="B12" s="93">
        <v>11</v>
      </c>
      <c r="C12" s="87" t="s">
        <v>227</v>
      </c>
    </row>
    <row r="13" spans="1:6" ht="29.25" customHeight="1">
      <c r="A13" s="95" t="str">
        <f>'T12'!A3:I3</f>
        <v>Wastewater Treated in GCC Countries during 2009-2020</v>
      </c>
      <c r="B13" s="93">
        <v>12</v>
      </c>
      <c r="C13" s="87" t="s">
        <v>229</v>
      </c>
    </row>
    <row r="14" spans="1:6" ht="29.25" customHeight="1">
      <c r="A14" s="95" t="str">
        <f>'T13'!A3:I3</f>
        <v>Design Capacity-Desalinated Stations in GCC Countries during 2009-2020</v>
      </c>
      <c r="B14" s="88">
        <v>13</v>
      </c>
      <c r="C14" s="87" t="s">
        <v>237</v>
      </c>
    </row>
    <row r="15" spans="1:6" ht="29.25" customHeight="1">
      <c r="A15" s="95" t="str">
        <f>'T14'!A3:I3</f>
        <v xml:space="preserve"> Design Capacity –Wastewater Treatment Plants in GCC Countries during 2009-2020</v>
      </c>
      <c r="B15" s="88">
        <v>14</v>
      </c>
      <c r="C15" s="87" t="s">
        <v>231</v>
      </c>
    </row>
    <row r="16" spans="1:6" ht="29.25" customHeight="1">
      <c r="A16" s="95" t="str">
        <f>'T15'!A3:I3</f>
        <v>Design Capacity - Dams in GCC Countries during 2009-2020</v>
      </c>
      <c r="B16" s="88">
        <v>15</v>
      </c>
      <c r="C16" s="87" t="s">
        <v>233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Normal="100" zoomScaleSheetLayoutView="100" workbookViewId="0">
      <selection activeCell="C17" sqref="C1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60" t="s">
        <v>127</v>
      </c>
      <c r="B1" s="160"/>
      <c r="C1" s="160"/>
      <c r="D1" s="160"/>
      <c r="E1" s="160"/>
      <c r="F1" s="160"/>
      <c r="G1" s="160"/>
      <c r="H1" s="160"/>
      <c r="I1" s="160"/>
    </row>
    <row r="2" spans="1:11" ht="33" customHeight="1">
      <c r="A2" s="191" t="s">
        <v>231</v>
      </c>
      <c r="B2" s="191"/>
      <c r="C2" s="191"/>
      <c r="D2" s="191"/>
      <c r="E2" s="191"/>
      <c r="F2" s="191"/>
      <c r="G2" s="191"/>
      <c r="H2" s="191"/>
      <c r="I2" s="192"/>
    </row>
    <row r="3" spans="1:11" ht="30.75" customHeight="1">
      <c r="A3" s="193" t="s">
        <v>232</v>
      </c>
      <c r="B3" s="193"/>
      <c r="C3" s="193"/>
      <c r="D3" s="193"/>
      <c r="E3" s="193"/>
      <c r="F3" s="193"/>
      <c r="G3" s="193"/>
      <c r="H3" s="193"/>
      <c r="I3" s="194"/>
    </row>
    <row r="4" spans="1:11" ht="18.75" customHeight="1" thickBot="1">
      <c r="A4" s="169" t="s">
        <v>64</v>
      </c>
      <c r="B4" s="170"/>
      <c r="C4" s="170"/>
      <c r="D4" s="170"/>
      <c r="E4" s="167" t="s">
        <v>65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142</v>
      </c>
      <c r="D5" s="110" t="s">
        <v>43</v>
      </c>
      <c r="E5" s="121" t="s">
        <v>113</v>
      </c>
      <c r="F5" s="110" t="s">
        <v>10</v>
      </c>
      <c r="G5" s="121" t="s">
        <v>116</v>
      </c>
      <c r="H5" s="110" t="s">
        <v>124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143</v>
      </c>
      <c r="D6" s="111" t="s">
        <v>21</v>
      </c>
      <c r="E6" s="111" t="s">
        <v>114</v>
      </c>
      <c r="F6" s="111" t="s">
        <v>97</v>
      </c>
      <c r="G6" s="111" t="s">
        <v>110</v>
      </c>
      <c r="H6" s="111" t="s">
        <v>102</v>
      </c>
      <c r="I6" s="162"/>
    </row>
    <row r="7" spans="1:11" ht="20.25" customHeight="1" thickTop="1">
      <c r="A7" s="96">
        <v>2009</v>
      </c>
      <c r="B7" s="122" t="s">
        <v>47</v>
      </c>
      <c r="C7" s="80">
        <v>709.6</v>
      </c>
      <c r="D7" s="80">
        <v>172</v>
      </c>
      <c r="E7" s="80" t="s">
        <v>47</v>
      </c>
      <c r="F7" s="80">
        <v>3000</v>
      </c>
      <c r="G7" s="80">
        <v>226.39999999999998</v>
      </c>
      <c r="H7" s="80">
        <v>1805.104945151028</v>
      </c>
      <c r="I7" s="98">
        <v>2009</v>
      </c>
      <c r="J7" s="123"/>
      <c r="K7" s="123"/>
    </row>
    <row r="8" spans="1:11" ht="20.25" customHeight="1">
      <c r="A8" s="97">
        <v>2010</v>
      </c>
      <c r="B8" s="127" t="s">
        <v>47</v>
      </c>
      <c r="C8" s="81">
        <v>710</v>
      </c>
      <c r="D8" s="81">
        <v>260</v>
      </c>
      <c r="E8" s="81" t="s">
        <v>47</v>
      </c>
      <c r="F8" s="81">
        <v>3500</v>
      </c>
      <c r="G8" s="81">
        <v>226.39999999999998</v>
      </c>
      <c r="H8" s="81">
        <v>1806.604945151028</v>
      </c>
      <c r="I8" s="99">
        <v>2010</v>
      </c>
      <c r="J8" s="123"/>
      <c r="K8" s="123"/>
    </row>
    <row r="9" spans="1:11" ht="20.25" customHeight="1">
      <c r="A9" s="96">
        <v>2011</v>
      </c>
      <c r="B9" s="122" t="s">
        <v>47</v>
      </c>
      <c r="C9" s="80">
        <v>889.6</v>
      </c>
      <c r="D9" s="80">
        <v>323</v>
      </c>
      <c r="E9" s="80" t="s">
        <v>47</v>
      </c>
      <c r="F9" s="80">
        <v>4300</v>
      </c>
      <c r="G9" s="80">
        <v>226.39999999999998</v>
      </c>
      <c r="H9" s="80">
        <v>2054.1309999999999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47</v>
      </c>
      <c r="C10" s="81">
        <v>890</v>
      </c>
      <c r="D10" s="76">
        <v>379</v>
      </c>
      <c r="E10" s="76" t="s">
        <v>47</v>
      </c>
      <c r="F10" s="76">
        <v>4300</v>
      </c>
      <c r="G10" s="76">
        <v>232.20000000000002</v>
      </c>
      <c r="H10" s="76">
        <v>2038.0029999999999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47</v>
      </c>
      <c r="C11" s="80">
        <v>890</v>
      </c>
      <c r="D11" s="77">
        <v>695</v>
      </c>
      <c r="E11" s="77" t="s">
        <v>47</v>
      </c>
      <c r="F11" s="77">
        <v>4700</v>
      </c>
      <c r="G11" s="77">
        <v>236.8</v>
      </c>
      <c r="H11" s="77">
        <v>2168.1570000000002</v>
      </c>
      <c r="I11" s="98">
        <v>2013</v>
      </c>
      <c r="J11" s="123"/>
      <c r="K11" s="123"/>
    </row>
    <row r="12" spans="1:11" ht="20.25" customHeight="1">
      <c r="A12" s="97">
        <v>2014</v>
      </c>
      <c r="B12" s="79" t="s">
        <v>47</v>
      </c>
      <c r="C12" s="76">
        <v>823.6</v>
      </c>
      <c r="D12" s="76">
        <v>705</v>
      </c>
      <c r="E12" s="76" t="s">
        <v>47</v>
      </c>
      <c r="F12" s="76">
        <v>4700</v>
      </c>
      <c r="G12" s="76">
        <v>361.79999999999995</v>
      </c>
      <c r="H12" s="76">
        <v>2226.0120000000002</v>
      </c>
      <c r="I12" s="99">
        <v>2014</v>
      </c>
      <c r="J12" s="123"/>
      <c r="K12" s="123"/>
    </row>
    <row r="13" spans="1:11" ht="20.25" customHeight="1">
      <c r="A13" s="96">
        <v>2015</v>
      </c>
      <c r="B13" s="78" t="s">
        <v>47</v>
      </c>
      <c r="C13" s="77">
        <v>847</v>
      </c>
      <c r="D13" s="77">
        <v>809</v>
      </c>
      <c r="E13" s="77" t="s">
        <v>47</v>
      </c>
      <c r="F13" s="77">
        <v>4700</v>
      </c>
      <c r="G13" s="77">
        <v>362.9</v>
      </c>
      <c r="H13" s="77">
        <v>2351.6770000000001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>H14+G14+F14+E14+D14+C14</f>
        <v>9706.8030000000017</v>
      </c>
      <c r="C14" s="76">
        <v>847</v>
      </c>
      <c r="D14" s="76">
        <v>827</v>
      </c>
      <c r="E14" s="76">
        <f>280787/1000</f>
        <v>280.78699999999998</v>
      </c>
      <c r="F14" s="76">
        <v>4983.95</v>
      </c>
      <c r="G14" s="76">
        <v>369.9</v>
      </c>
      <c r="H14" s="76">
        <v>2398.1660000000011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>H15+G15+F15+E15+D15+C15</f>
        <v>10006.228500000001</v>
      </c>
      <c r="C15" s="77">
        <v>847</v>
      </c>
      <c r="D15" s="77">
        <v>828</v>
      </c>
      <c r="E15" s="77">
        <f>272087/1000</f>
        <v>272.08699999999999</v>
      </c>
      <c r="F15" s="77">
        <v>5300</v>
      </c>
      <c r="G15" s="77">
        <v>369.9</v>
      </c>
      <c r="H15" s="77">
        <v>2389.2415000000005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>H16+G16+F16+E16+D16+C16</f>
        <v>10258.933500000001</v>
      </c>
      <c r="C16" s="76">
        <v>823.6</v>
      </c>
      <c r="D16" s="76">
        <v>965</v>
      </c>
      <c r="E16" s="76">
        <f>338207/1000</f>
        <v>338.20699999999999</v>
      </c>
      <c r="F16" s="76">
        <v>5300</v>
      </c>
      <c r="G16" s="139">
        <v>369.9</v>
      </c>
      <c r="H16" s="76">
        <v>2462.2264999999998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>H17+G17+F17+E17+D17+C17</f>
        <v>10650.937300000001</v>
      </c>
      <c r="C17" s="77">
        <v>823.6</v>
      </c>
      <c r="D17" s="77">
        <v>966</v>
      </c>
      <c r="E17" s="77">
        <f>350905/1000</f>
        <v>350.90499999999997</v>
      </c>
      <c r="F17" s="140">
        <v>5300</v>
      </c>
      <c r="G17" s="140">
        <v>369.9</v>
      </c>
      <c r="H17" s="77">
        <v>2840.5322999999999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>H18+G18+F18+E18+D18+C18</f>
        <v>10725.570300000001</v>
      </c>
      <c r="C18" s="139">
        <v>823.6</v>
      </c>
      <c r="D18" s="76">
        <v>1022</v>
      </c>
      <c r="E18" s="76">
        <f>369538/1000</f>
        <v>369.53800000000001</v>
      </c>
      <c r="F18" s="139">
        <v>5300</v>
      </c>
      <c r="G18" s="139">
        <v>369.9</v>
      </c>
      <c r="H18" s="139">
        <v>2840.5322999999999</v>
      </c>
      <c r="I18" s="99">
        <v>2020</v>
      </c>
      <c r="J18" s="123"/>
      <c r="K18" s="123"/>
    </row>
    <row r="19" spans="1:11" ht="18" customHeight="1">
      <c r="A19" s="240" t="s">
        <v>137</v>
      </c>
      <c r="B19" s="240"/>
      <c r="C19" s="240"/>
      <c r="D19" s="240"/>
      <c r="E19" s="239" t="s">
        <v>136</v>
      </c>
      <c r="F19" s="239"/>
      <c r="G19" s="239"/>
      <c r="H19" s="239"/>
      <c r="I19" s="239"/>
    </row>
    <row r="20" spans="1:11" ht="27.75" customHeight="1">
      <c r="A20" s="195" t="s">
        <v>206</v>
      </c>
      <c r="B20" s="195"/>
      <c r="C20" s="195"/>
      <c r="D20" s="195"/>
      <c r="E20" s="177" t="s">
        <v>205</v>
      </c>
      <c r="F20" s="177"/>
      <c r="G20" s="177"/>
      <c r="H20" s="177"/>
      <c r="I20" s="177"/>
    </row>
  </sheetData>
  <mergeCells count="11">
    <mergeCell ref="E20:I20"/>
    <mergeCell ref="E19:I19"/>
    <mergeCell ref="A1:I1"/>
    <mergeCell ref="A5:A6"/>
    <mergeCell ref="I5:I6"/>
    <mergeCell ref="A19:D19"/>
    <mergeCell ref="A2:I2"/>
    <mergeCell ref="A3:I3"/>
    <mergeCell ref="A4:D4"/>
    <mergeCell ref="E4:I4"/>
    <mergeCell ref="A20:D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31" t="s">
        <v>81</v>
      </c>
      <c r="B1" s="232"/>
      <c r="C1" s="232"/>
      <c r="D1" s="232"/>
      <c r="E1" s="232"/>
      <c r="F1" s="232"/>
      <c r="G1" s="232"/>
      <c r="H1" s="232"/>
      <c r="I1" s="233"/>
      <c r="M1" s="215" t="s">
        <v>38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41" t="s">
        <v>60</v>
      </c>
      <c r="B2" s="242"/>
      <c r="C2" s="242"/>
      <c r="D2" s="242"/>
      <c r="E2" s="242"/>
      <c r="F2" s="242"/>
      <c r="G2" s="242"/>
      <c r="H2" s="242"/>
      <c r="I2" s="230"/>
      <c r="M2" s="215" t="s">
        <v>36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64</v>
      </c>
      <c r="B3" s="217"/>
      <c r="C3" s="217"/>
      <c r="D3" s="217"/>
      <c r="E3" s="218" t="s">
        <v>65</v>
      </c>
      <c r="F3" s="218"/>
      <c r="G3" s="218"/>
      <c r="H3" s="218"/>
      <c r="I3" s="219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8">
        <f>'[6]AE-Wr2015'!E33</f>
        <v>36</v>
      </c>
      <c r="V5" s="68">
        <f>'[6]AE-Wr2015'!F33</f>
        <v>37</v>
      </c>
      <c r="W5" s="68">
        <f>'[6]AE-Wr2015'!G33</f>
        <v>38</v>
      </c>
      <c r="X5" s="68">
        <f>'[6]AE-Wr2015'!H33</f>
        <v>49</v>
      </c>
      <c r="Y5" s="65">
        <f>'[6]AE-Wr2015'!I33</f>
        <v>51</v>
      </c>
      <c r="Z5" s="65">
        <f>'[6]AE-Wr2015'!J33</f>
        <v>53</v>
      </c>
      <c r="AA5" s="65">
        <f>'[6]AE-Wr2015'!K33</f>
        <v>63</v>
      </c>
      <c r="AB5" s="65">
        <f>'[6]AE-Wr2015'!L33</f>
        <v>69</v>
      </c>
      <c r="AC5" s="65">
        <f>'[6]AE-Wr2015'!M33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4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5">
        <f>'[6]BH-Wr2015'!E33</f>
        <v>12</v>
      </c>
      <c r="V6" s="65">
        <f>'[6]BH-Wr2015'!F33</f>
        <v>15</v>
      </c>
      <c r="W6" s="65">
        <f>'[6]BH-Wr2015'!G33</f>
        <v>15</v>
      </c>
      <c r="X6" s="65">
        <f>'[6]BH-Wr2015'!H33</f>
        <v>15</v>
      </c>
      <c r="Y6" s="65">
        <f>'[6]BH-Wr2015'!I33</f>
        <v>15</v>
      </c>
      <c r="Z6" s="65">
        <f>'[6]BH-Wr2015'!J33</f>
        <v>16</v>
      </c>
      <c r="AA6" s="65">
        <f>'[6]BH-Wr2015'!K33</f>
        <v>16</v>
      </c>
      <c r="AB6" s="65">
        <f>'[6]BH-Wr2015'!L33</f>
        <v>17</v>
      </c>
      <c r="AC6" s="65">
        <f>'[6]BH-Wr2015'!M33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4" t="s">
        <v>10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4" t="e">
        <f>#REF!</f>
        <v>#REF!</v>
      </c>
      <c r="R7" s="4" t="e">
        <f>#REF!</f>
        <v>#REF!</v>
      </c>
      <c r="S7" s="4" t="e">
        <f>#REF!</f>
        <v>#REF!</v>
      </c>
      <c r="T7" s="4" t="e">
        <f>#REF!</f>
        <v>#REF!</v>
      </c>
      <c r="U7" s="71">
        <f>'[6]SA-Wr2015'!E33</f>
        <v>0</v>
      </c>
      <c r="V7" s="71">
        <f>'[6]SA-Wr2015'!F33</f>
        <v>0</v>
      </c>
      <c r="W7" s="71">
        <f>'[6]SA-Wr2015'!G33</f>
        <v>0</v>
      </c>
      <c r="X7" s="71">
        <f>'[6]SA-Wr2015'!H33</f>
        <v>123</v>
      </c>
      <c r="Y7" s="71">
        <f>'[6]SA-Wr2015'!I33</f>
        <v>142</v>
      </c>
      <c r="Z7" s="71">
        <f>'[6]SA-Wr2015'!J33</f>
        <v>172</v>
      </c>
      <c r="AA7" s="71">
        <f>'[6]SA-Wr2015'!K33</f>
        <v>178</v>
      </c>
      <c r="AB7" s="71">
        <f>'[6]SA-Wr2015'!L33</f>
        <v>0</v>
      </c>
      <c r="AC7" s="71">
        <f>'[6]SA-Wr2015'!M33</f>
        <v>0</v>
      </c>
      <c r="AD7" s="4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4" t="s">
        <v>11</v>
      </c>
      <c r="N8" s="9">
        <f>'[2]water Varibles'!AA191</f>
        <v>0</v>
      </c>
      <c r="O8" s="9">
        <f>'[2]water Varibles'!AB191</f>
        <v>0</v>
      </c>
      <c r="P8" s="9">
        <f>'[2]water Varibles'!AC191</f>
        <v>0</v>
      </c>
      <c r="Q8" s="4">
        <f>'[2]water Varibles'!AD191</f>
        <v>0</v>
      </c>
      <c r="R8" s="4">
        <f>'[2]water Varibles'!AE191</f>
        <v>0</v>
      </c>
      <c r="S8" s="4">
        <f>'[2]water Varibles'!AF191</f>
        <v>0</v>
      </c>
      <c r="T8" s="4">
        <f>'[2]water Varibles'!AG191</f>
        <v>0</v>
      </c>
      <c r="U8" s="65">
        <f>'[6]OM-Wr2015'!E33</f>
        <v>40</v>
      </c>
      <c r="V8" s="65">
        <f>'[6]OM-Wr2015'!F33</f>
        <v>41</v>
      </c>
      <c r="W8" s="65">
        <f>'[6]OM-Wr2015'!G33</f>
        <v>46</v>
      </c>
      <c r="X8" s="65">
        <f>'[6]OM-Wr2015'!H33</f>
        <v>53</v>
      </c>
      <c r="Y8" s="65">
        <f>'[6]OM-Wr2015'!I33</f>
        <v>58</v>
      </c>
      <c r="Z8" s="65">
        <f>'[6]OM-Wr2015'!J33</f>
        <v>59</v>
      </c>
      <c r="AA8" s="65">
        <f>'[6]OM-Wr2015'!K33</f>
        <v>62</v>
      </c>
      <c r="AB8" s="65">
        <f>'[6]OM-Wr2015'!L33</f>
        <v>55</v>
      </c>
      <c r="AC8" s="66">
        <f>'[6]OM-Wr2015'!M33</f>
        <v>55</v>
      </c>
      <c r="AD8" s="4">
        <f>'[2]water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4" t="s">
        <v>12</v>
      </c>
      <c r="N9" s="9">
        <f>'[3]Water Varibles'!AA191</f>
        <v>0</v>
      </c>
      <c r="O9" s="9">
        <f>'[3]Water Varibles'!AB191</f>
        <v>0</v>
      </c>
      <c r="P9" s="9">
        <f>'[3]Water Varibles'!AC191</f>
        <v>0</v>
      </c>
      <c r="Q9" s="4">
        <f>'[3]Water Varibles'!AD191</f>
        <v>0</v>
      </c>
      <c r="R9" s="4">
        <f>'[3]Water Varibles'!AE191</f>
        <v>0</v>
      </c>
      <c r="S9" s="4">
        <f>'[3]Water Varibles'!AF191</f>
        <v>54</v>
      </c>
      <c r="T9" s="4">
        <f>'[3]Water Varibles'!AG191</f>
        <v>160</v>
      </c>
      <c r="U9" s="65">
        <f>'[6]QA-Wr2015'!E33</f>
        <v>12</v>
      </c>
      <c r="V9" s="65">
        <f>'[6]QA-Wr2015'!F33</f>
        <v>12</v>
      </c>
      <c r="W9" s="65">
        <f>'[6]QA-Wr2015'!G33</f>
        <v>14</v>
      </c>
      <c r="X9" s="65">
        <f>'[6]QA-Wr2015'!H33</f>
        <v>19</v>
      </c>
      <c r="Y9" s="65">
        <f>'[6]QA-Wr2015'!I33</f>
        <v>17</v>
      </c>
      <c r="Z9" s="65">
        <f>'[6]QA-Wr2015'!J33</f>
        <v>20</v>
      </c>
      <c r="AA9" s="65">
        <f>'[6]QA-Wr2015'!K33</f>
        <v>21</v>
      </c>
      <c r="AB9" s="65">
        <f>'[6]QA-Wr2015'!L33</f>
        <v>23</v>
      </c>
      <c r="AC9" s="65">
        <f>'[6]QA-Wr2015'!M33</f>
        <v>23</v>
      </c>
      <c r="AD9" s="4">
        <f>'[3]Water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4" t="s">
        <v>13</v>
      </c>
      <c r="N10" s="12">
        <f>'[4]Water varibles'!AA191</f>
        <v>352</v>
      </c>
      <c r="O10" s="12">
        <f>'[4]Water varibles'!AB191</f>
        <v>379</v>
      </c>
      <c r="P10" s="12">
        <f>'[4]Water varibles'!AC191</f>
        <v>379</v>
      </c>
      <c r="Q10" s="6">
        <f>'[4]Water varibles'!AD191</f>
        <v>379</v>
      </c>
      <c r="R10" s="6">
        <f>'[4]Water varibles'!AE191</f>
        <v>379</v>
      </c>
      <c r="S10" s="6">
        <f>'[4]Water varibles'!AF191</f>
        <v>704</v>
      </c>
      <c r="T10" s="6">
        <f>'[4]Water varibles'!AG191</f>
        <v>704</v>
      </c>
      <c r="U10" s="65">
        <f>'[6]KU-Wr2015'!E33</f>
        <v>5</v>
      </c>
      <c r="V10" s="65">
        <f>'[6]KU-Wr2015'!F33</f>
        <v>5</v>
      </c>
      <c r="W10" s="65">
        <f>'[6]KU-Wr2015'!G33</f>
        <v>6</v>
      </c>
      <c r="X10" s="65">
        <f>'[6]KU-Wr2015'!H33</f>
        <v>6</v>
      </c>
      <c r="Y10" s="65">
        <f>'[6]KU-Wr2015'!I33</f>
        <v>7</v>
      </c>
      <c r="Z10" s="65">
        <f>'[6]KU-Wr2015'!J33</f>
        <v>7</v>
      </c>
      <c r="AA10" s="65">
        <f>'[6]KU-Wr2015'!K33</f>
        <v>7</v>
      </c>
      <c r="AB10" s="65">
        <f>'[6]KU-Wr2015'!L33</f>
        <v>6</v>
      </c>
      <c r="AC10" s="65">
        <f>'[6]KU-Wr2015'!M33</f>
        <v>6</v>
      </c>
      <c r="AD10" s="6">
        <f>'[4]Water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 t="e">
        <f t="shared" ref="N11:AD11" si="0">SUM(N5:N10)</f>
        <v>#REF!</v>
      </c>
      <c r="O11" s="10" t="e">
        <f t="shared" si="0"/>
        <v>#REF!</v>
      </c>
      <c r="P11" s="10" t="e">
        <f t="shared" si="0"/>
        <v>#REF!</v>
      </c>
      <c r="Q11" s="7" t="e">
        <f t="shared" si="0"/>
        <v>#REF!</v>
      </c>
      <c r="R11" s="7" t="e">
        <f t="shared" si="0"/>
        <v>#REF!</v>
      </c>
      <c r="S11" s="7" t="e">
        <f t="shared" si="0"/>
        <v>#REF!</v>
      </c>
      <c r="T11" s="7" t="e">
        <f t="shared" si="0"/>
        <v>#REF!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 t="shared" ref="X11:AC11" si="1">SUM(X5:X10)</f>
        <v>265</v>
      </c>
      <c r="Y11" s="7">
        <f t="shared" si="1"/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7"/>
      <c r="W14" s="57"/>
      <c r="X14" s="57"/>
      <c r="Y14" s="57"/>
      <c r="Z14" s="57"/>
    </row>
    <row r="15" spans="1:37" ht="20.25" customHeight="1">
      <c r="A15" s="58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7"/>
      <c r="W15" s="57"/>
      <c r="X15" s="57"/>
      <c r="Y15" s="57"/>
      <c r="Z15" s="57"/>
    </row>
    <row r="16" spans="1:37" ht="20.25" customHeight="1">
      <c r="A16" s="203" t="s">
        <v>82</v>
      </c>
      <c r="B16" s="204"/>
      <c r="C16" s="204"/>
      <c r="D16" s="204"/>
      <c r="E16" s="204"/>
      <c r="F16" s="204"/>
      <c r="G16" s="204"/>
      <c r="H16" s="204"/>
      <c r="I16" s="205"/>
      <c r="U16" s="2" t="s">
        <v>75</v>
      </c>
      <c r="V16" s="57"/>
      <c r="W16" s="57"/>
      <c r="X16" s="57"/>
      <c r="Y16" s="57"/>
      <c r="Z16" s="57"/>
    </row>
    <row r="17" spans="1:35" ht="20.25" customHeight="1">
      <c r="A17" s="206" t="s">
        <v>61</v>
      </c>
      <c r="B17" s="207"/>
      <c r="C17" s="207"/>
      <c r="D17" s="207"/>
      <c r="E17" s="207"/>
      <c r="F17" s="207"/>
      <c r="G17" s="207"/>
      <c r="H17" s="207"/>
      <c r="I17" s="208"/>
      <c r="U17" s="2" t="s">
        <v>78</v>
      </c>
      <c r="V17" s="57"/>
      <c r="W17" s="57"/>
      <c r="X17" s="57"/>
      <c r="Y17" s="57"/>
      <c r="Z17" s="57"/>
    </row>
    <row r="18" spans="1:35" ht="20.25" customHeight="1">
      <c r="A18" s="59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7"/>
      <c r="W18" s="57"/>
      <c r="X18" s="57"/>
      <c r="Y18" s="57"/>
      <c r="Z18" s="57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7"/>
      <c r="W19" s="57"/>
      <c r="X19" s="57"/>
      <c r="Y19" s="57"/>
      <c r="Z19" s="57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7"/>
      <c r="W20" s="57"/>
      <c r="X20" s="57"/>
      <c r="Y20" s="57"/>
      <c r="Z20" s="57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0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31" t="s">
        <v>86</v>
      </c>
      <c r="B1" s="232"/>
      <c r="C1" s="232"/>
      <c r="D1" s="232"/>
      <c r="E1" s="232"/>
      <c r="F1" s="232"/>
      <c r="G1" s="232"/>
      <c r="H1" s="232"/>
      <c r="I1" s="233"/>
      <c r="M1" s="215" t="s">
        <v>39</v>
      </c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7" ht="30.75" customHeight="1">
      <c r="A2" s="241" t="s">
        <v>87</v>
      </c>
      <c r="B2" s="242"/>
      <c r="C2" s="242"/>
      <c r="D2" s="242"/>
      <c r="E2" s="242"/>
      <c r="F2" s="242"/>
      <c r="G2" s="242"/>
      <c r="H2" s="242"/>
      <c r="I2" s="230"/>
      <c r="M2" s="215" t="s">
        <v>37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7" ht="18.75" customHeight="1">
      <c r="A3" s="216" t="s">
        <v>67</v>
      </c>
      <c r="B3" s="217"/>
      <c r="C3" s="217"/>
      <c r="D3" s="217"/>
      <c r="E3" s="218" t="s">
        <v>72</v>
      </c>
      <c r="F3" s="218"/>
      <c r="G3" s="218"/>
      <c r="H3" s="218"/>
      <c r="I3" s="219"/>
      <c r="M3" s="220" t="s">
        <v>14</v>
      </c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4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4" t="s">
        <v>10</v>
      </c>
      <c r="N7" s="9"/>
      <c r="O7" s="9"/>
      <c r="P7" s="9"/>
      <c r="Q7" s="4"/>
      <c r="R7" s="4"/>
      <c r="S7" s="4"/>
      <c r="T7" s="4"/>
      <c r="U7" s="4" t="e">
        <f>#REF!</f>
        <v>#REF!</v>
      </c>
      <c r="V7" s="4" t="e">
        <f>#REF!</f>
        <v>#REF!</v>
      </c>
      <c r="W7" s="4" t="e">
        <f>#REF!</f>
        <v>#REF!</v>
      </c>
      <c r="X7" s="4" t="e">
        <f>#REF!</f>
        <v>#REF!</v>
      </c>
      <c r="Y7" s="4" t="e">
        <f>#REF!</f>
        <v>#REF!</v>
      </c>
      <c r="Z7" s="4" t="e">
        <f>#REF!</f>
        <v>#REF!</v>
      </c>
      <c r="AA7" s="4" t="e">
        <f>#REF!</f>
        <v>#REF!</v>
      </c>
      <c r="AB7" s="4" t="e">
        <f>#REF!</f>
        <v>#REF!</v>
      </c>
      <c r="AC7" s="4" t="e">
        <f>#REF!</f>
        <v>#REF!</v>
      </c>
      <c r="AD7" s="4" t="e">
        <f>#REF!</f>
        <v>#REF!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4" t="s">
        <v>11</v>
      </c>
      <c r="N8" s="9"/>
      <c r="O8" s="9"/>
      <c r="P8" s="9"/>
      <c r="Q8" s="4"/>
      <c r="R8" s="4"/>
      <c r="S8" s="4"/>
      <c r="T8" s="4"/>
      <c r="U8" s="4">
        <f>'[6]OM-Wr2015'!E51</f>
        <v>91</v>
      </c>
      <c r="V8" s="4">
        <f>'[6]OM-Wr2015'!F51</f>
        <v>91</v>
      </c>
      <c r="W8" s="4">
        <f>'[6]OM-Wr2015'!G51</f>
        <v>100</v>
      </c>
      <c r="X8" s="4">
        <f>'[6]OM-Wr2015'!H51</f>
        <v>105</v>
      </c>
      <c r="Y8" s="4">
        <f>'[6]OM-Wr2015'!I51</f>
        <v>129</v>
      </c>
      <c r="Z8" s="4">
        <f>'[6]OM-Wr2015'!J51</f>
        <v>134</v>
      </c>
      <c r="AA8" s="4">
        <f>'[6]OM-Wr2015'!K51</f>
        <v>134</v>
      </c>
      <c r="AB8" s="4">
        <f>'[6]OM-Wr2015'!L51</f>
        <v>139</v>
      </c>
      <c r="AC8" s="4">
        <f>'[6]OM-Wr2015'!M51</f>
        <v>149</v>
      </c>
      <c r="AD8" s="4">
        <f>'[2]water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4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'[3]Water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4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'[4]Water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 t="e">
        <f t="shared" si="0"/>
        <v>#REF!</v>
      </c>
      <c r="V11" s="7" t="e">
        <f t="shared" si="0"/>
        <v>#REF!</v>
      </c>
      <c r="W11" s="7" t="e">
        <f t="shared" si="0"/>
        <v>#REF!</v>
      </c>
      <c r="X11" s="7" t="e">
        <f t="shared" si="0"/>
        <v>#REF!</v>
      </c>
      <c r="Y11" s="7" t="e">
        <f t="shared" si="0"/>
        <v>#REF!</v>
      </c>
      <c r="Z11" s="7" t="e">
        <f t="shared" si="0"/>
        <v>#REF!</v>
      </c>
      <c r="AA11" s="7" t="e">
        <f t="shared" si="0"/>
        <v>#REF!</v>
      </c>
      <c r="AB11" s="7" t="e">
        <f t="shared" si="0"/>
        <v>#REF!</v>
      </c>
      <c r="AC11" s="7" t="e">
        <f t="shared" si="0"/>
        <v>#REF!</v>
      </c>
      <c r="AD11" s="7" t="e">
        <f t="shared" si="0"/>
        <v>#REF!</v>
      </c>
      <c r="AE11" s="209"/>
      <c r="AF11" s="210"/>
      <c r="AG11" s="210"/>
      <c r="AH11" s="210"/>
      <c r="AI11" s="210"/>
      <c r="AJ11" s="210"/>
      <c r="AK11" s="211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0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43" t="s">
        <v>70</v>
      </c>
      <c r="B20" s="243"/>
      <c r="C20" s="243"/>
      <c r="D20" s="243"/>
      <c r="E20" s="243"/>
      <c r="F20" s="243"/>
      <c r="G20" s="243"/>
      <c r="H20" s="243"/>
      <c r="I20" s="205"/>
    </row>
    <row r="21" spans="1:35" ht="17.25">
      <c r="A21" s="244" t="s">
        <v>71</v>
      </c>
      <c r="B21" s="244"/>
      <c r="C21" s="244"/>
      <c r="D21" s="244"/>
      <c r="E21" s="244"/>
      <c r="F21" s="244"/>
      <c r="G21" s="244"/>
      <c r="H21" s="244"/>
      <c r="I21" s="208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0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Normal="100" zoomScaleSheetLayoutView="100" workbookViewId="0">
      <selection activeCell="L12" sqref="L12"/>
    </sheetView>
  </sheetViews>
  <sheetFormatPr defaultRowHeight="15"/>
  <cols>
    <col min="1" max="1" width="8.7109375" customWidth="1"/>
    <col min="2" max="2" width="14.7109375" customWidth="1"/>
    <col min="3" max="4" width="8.7109375" customWidth="1"/>
    <col min="5" max="5" width="10.28515625" customWidth="1"/>
    <col min="6" max="9" width="8.7109375" customWidth="1"/>
  </cols>
  <sheetData>
    <row r="1" spans="1:11" ht="18" customHeight="1">
      <c r="A1" s="160" t="s">
        <v>128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91" t="s">
        <v>233</v>
      </c>
      <c r="B2" s="191"/>
      <c r="C2" s="191"/>
      <c r="D2" s="191"/>
      <c r="E2" s="191"/>
      <c r="F2" s="191"/>
      <c r="G2" s="191"/>
      <c r="H2" s="191"/>
      <c r="I2" s="192"/>
    </row>
    <row r="3" spans="1:11" ht="18" customHeight="1">
      <c r="A3" s="193" t="s">
        <v>234</v>
      </c>
      <c r="B3" s="193"/>
      <c r="C3" s="193"/>
      <c r="D3" s="193"/>
      <c r="E3" s="193"/>
      <c r="F3" s="193"/>
      <c r="G3" s="193"/>
      <c r="H3" s="193"/>
      <c r="I3" s="194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49.5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271</v>
      </c>
      <c r="F5" s="110" t="s">
        <v>10</v>
      </c>
      <c r="G5" s="110" t="s">
        <v>119</v>
      </c>
      <c r="H5" s="110" t="s">
        <v>140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272</v>
      </c>
      <c r="F6" s="111" t="s">
        <v>97</v>
      </c>
      <c r="G6" s="111" t="s">
        <v>19</v>
      </c>
      <c r="H6" s="128" t="s">
        <v>141</v>
      </c>
      <c r="I6" s="162"/>
    </row>
    <row r="7" spans="1:11" ht="20.25" customHeight="1" thickTop="1">
      <c r="A7" s="96">
        <v>2009</v>
      </c>
      <c r="B7" s="78" t="s">
        <v>47</v>
      </c>
      <c r="C7" s="77">
        <v>0</v>
      </c>
      <c r="D7" s="77">
        <v>0</v>
      </c>
      <c r="E7" s="77">
        <v>264.589991</v>
      </c>
      <c r="F7" s="77">
        <v>1360.135677</v>
      </c>
      <c r="G7" s="77">
        <v>0</v>
      </c>
      <c r="H7" s="77" t="s">
        <v>47</v>
      </c>
      <c r="I7" s="98">
        <v>2009</v>
      </c>
      <c r="J7" s="123"/>
      <c r="K7" s="123"/>
    </row>
    <row r="8" spans="1:11" ht="20.25" customHeight="1">
      <c r="A8" s="97">
        <v>2010</v>
      </c>
      <c r="B8" s="79">
        <f>H8+G8+F8+E8+D8+C8</f>
        <v>1999.1152729999999</v>
      </c>
      <c r="C8" s="76">
        <v>0</v>
      </c>
      <c r="D8" s="76">
        <v>0</v>
      </c>
      <c r="E8" s="76">
        <v>265.130291</v>
      </c>
      <c r="F8" s="76">
        <v>1644.6877629999999</v>
      </c>
      <c r="G8" s="76">
        <v>0</v>
      </c>
      <c r="H8" s="76">
        <v>89.297218999999998</v>
      </c>
      <c r="I8" s="99">
        <v>2010</v>
      </c>
      <c r="J8" s="123"/>
      <c r="K8" s="123"/>
    </row>
    <row r="9" spans="1:11" ht="20.25" customHeight="1">
      <c r="A9" s="96">
        <v>2011</v>
      </c>
      <c r="B9" s="78">
        <f t="shared" ref="B9:B18" si="0">H9+G9+F9+E9+D9+C9</f>
        <v>2286.1186390100002</v>
      </c>
      <c r="C9" s="77">
        <v>0</v>
      </c>
      <c r="D9" s="77">
        <v>0</v>
      </c>
      <c r="E9" s="77">
        <v>269.87379099999998</v>
      </c>
      <c r="F9" s="77">
        <v>1926.898524</v>
      </c>
      <c r="G9" s="77">
        <v>0</v>
      </c>
      <c r="H9" s="77">
        <v>89.346324010000004</v>
      </c>
      <c r="I9" s="98">
        <v>2011</v>
      </c>
    </row>
    <row r="10" spans="1:11" ht="20.25" customHeight="1">
      <c r="A10" s="97">
        <v>2012</v>
      </c>
      <c r="B10" s="79">
        <f t="shared" si="0"/>
        <v>2312.3060250099998</v>
      </c>
      <c r="C10" s="76">
        <v>0</v>
      </c>
      <c r="D10" s="76">
        <v>0</v>
      </c>
      <c r="E10" s="76">
        <v>294.09379100000001</v>
      </c>
      <c r="F10" s="76">
        <v>1928.86591</v>
      </c>
      <c r="G10" s="76">
        <v>0</v>
      </c>
      <c r="H10" s="76">
        <v>89.346324010000004</v>
      </c>
      <c r="I10" s="99">
        <v>2012</v>
      </c>
      <c r="J10" s="123"/>
      <c r="K10" s="123"/>
    </row>
    <row r="11" spans="1:11" ht="20.25" customHeight="1">
      <c r="A11" s="96">
        <v>2013</v>
      </c>
      <c r="B11" s="78">
        <f t="shared" si="0"/>
        <v>2315.0864760100003</v>
      </c>
      <c r="C11" s="77">
        <v>0</v>
      </c>
      <c r="D11" s="77">
        <v>0</v>
      </c>
      <c r="E11" s="77">
        <v>294.09379100000001</v>
      </c>
      <c r="F11" s="77">
        <v>1930.8828109999999</v>
      </c>
      <c r="G11" s="77">
        <v>0</v>
      </c>
      <c r="H11" s="77">
        <v>90.109874009999999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si="0"/>
        <v>2472.9646650100003</v>
      </c>
      <c r="C12" s="76">
        <v>0</v>
      </c>
      <c r="D12" s="76">
        <v>0</v>
      </c>
      <c r="E12" s="76">
        <v>298.85479099999998</v>
      </c>
      <c r="F12" s="76">
        <v>2084</v>
      </c>
      <c r="G12" s="76">
        <v>0</v>
      </c>
      <c r="H12" s="76">
        <v>90.109874009999999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2556.67316501</v>
      </c>
      <c r="C13" s="77">
        <v>0</v>
      </c>
      <c r="D13" s="77">
        <v>0</v>
      </c>
      <c r="E13" s="77">
        <v>299.11029100000002</v>
      </c>
      <c r="F13" s="77">
        <v>2167</v>
      </c>
      <c r="G13" s="77">
        <v>0</v>
      </c>
      <c r="H13" s="77">
        <v>90.562874010000002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2639.6894150100002</v>
      </c>
      <c r="C14" s="76">
        <v>0</v>
      </c>
      <c r="D14" s="76">
        <v>0</v>
      </c>
      <c r="E14" s="76">
        <v>299.12654099999997</v>
      </c>
      <c r="F14" s="76">
        <v>2250</v>
      </c>
      <c r="G14" s="76">
        <v>0</v>
      </c>
      <c r="H14" s="76">
        <v>90.562874010000002</v>
      </c>
      <c r="I14" s="99">
        <v>2016</v>
      </c>
      <c r="J14" s="123"/>
      <c r="K14" s="123"/>
    </row>
    <row r="15" spans="1:11">
      <c r="A15" s="96">
        <v>2017</v>
      </c>
      <c r="B15" s="78">
        <f t="shared" si="0"/>
        <v>2663.9355910100003</v>
      </c>
      <c r="C15" s="77">
        <v>0</v>
      </c>
      <c r="D15" s="77">
        <v>0</v>
      </c>
      <c r="E15" s="77">
        <v>322.8</v>
      </c>
      <c r="F15" s="77">
        <v>2250</v>
      </c>
      <c r="G15" s="77">
        <v>0</v>
      </c>
      <c r="H15" s="77">
        <v>91.135591009999999</v>
      </c>
      <c r="I15" s="98">
        <v>2017</v>
      </c>
    </row>
    <row r="16" spans="1:11">
      <c r="A16" s="97">
        <v>2018</v>
      </c>
      <c r="B16" s="79">
        <f t="shared" si="0"/>
        <v>2705.8251320099998</v>
      </c>
      <c r="C16" s="76">
        <v>0</v>
      </c>
      <c r="D16" s="76">
        <v>0</v>
      </c>
      <c r="E16" s="76">
        <v>344.68954099999991</v>
      </c>
      <c r="F16" s="76">
        <v>2270</v>
      </c>
      <c r="G16" s="76">
        <v>0</v>
      </c>
      <c r="H16" s="139">
        <v>91.135591009999999</v>
      </c>
      <c r="I16" s="99">
        <v>2018</v>
      </c>
    </row>
    <row r="17" spans="1:9">
      <c r="A17" s="132">
        <v>2019</v>
      </c>
      <c r="B17" s="133">
        <f t="shared" si="0"/>
        <v>2739.8251320099998</v>
      </c>
      <c r="C17" s="134">
        <v>0</v>
      </c>
      <c r="D17" s="134">
        <v>0</v>
      </c>
      <c r="E17" s="77">
        <v>344.68954099999991</v>
      </c>
      <c r="F17" s="134">
        <v>2304</v>
      </c>
      <c r="G17" s="134">
        <v>0</v>
      </c>
      <c r="H17" s="149">
        <v>91.135591009999999</v>
      </c>
      <c r="I17" s="135">
        <v>2019</v>
      </c>
    </row>
    <row r="18" spans="1:9">
      <c r="A18" s="97">
        <v>2020</v>
      </c>
      <c r="B18" s="79">
        <f t="shared" si="0"/>
        <v>2769.8251320099998</v>
      </c>
      <c r="C18" s="76">
        <v>0</v>
      </c>
      <c r="D18" s="76">
        <v>0</v>
      </c>
      <c r="E18" s="76">
        <v>344.68954099999991</v>
      </c>
      <c r="F18" s="76">
        <v>2334</v>
      </c>
      <c r="G18" s="76">
        <v>0</v>
      </c>
      <c r="H18" s="139">
        <v>91.135591009999999</v>
      </c>
      <c r="I18" s="99">
        <v>2020</v>
      </c>
    </row>
    <row r="19" spans="1:9" ht="38.25" customHeight="1">
      <c r="A19" s="248" t="s">
        <v>179</v>
      </c>
      <c r="B19" s="248"/>
      <c r="C19" s="248"/>
      <c r="D19" s="248"/>
      <c r="E19" s="248"/>
      <c r="F19" s="247" t="s">
        <v>180</v>
      </c>
      <c r="G19" s="247"/>
      <c r="H19" s="247"/>
      <c r="I19" s="247"/>
    </row>
    <row r="20" spans="1:9">
      <c r="A20" s="245" t="s">
        <v>181</v>
      </c>
      <c r="B20" s="245"/>
      <c r="C20" s="245"/>
      <c r="D20" s="245"/>
      <c r="E20" s="245"/>
      <c r="F20" s="246" t="s">
        <v>182</v>
      </c>
      <c r="G20" s="246"/>
      <c r="H20" s="246"/>
      <c r="I20" s="246"/>
    </row>
    <row r="21" spans="1:9" ht="16.5" customHeight="1">
      <c r="A21" s="173" t="s">
        <v>236</v>
      </c>
      <c r="B21" s="173"/>
      <c r="C21" s="173"/>
      <c r="D21" s="173"/>
      <c r="E21" s="104"/>
      <c r="F21" s="171" t="s">
        <v>235</v>
      </c>
      <c r="G21" s="172"/>
      <c r="H21" s="172"/>
      <c r="I21" s="172"/>
    </row>
    <row r="22" spans="1:9" ht="27.75" customHeight="1">
      <c r="A22" s="195" t="s">
        <v>204</v>
      </c>
      <c r="B22" s="195"/>
      <c r="C22" s="195"/>
      <c r="D22" s="195"/>
      <c r="E22" s="177" t="s">
        <v>203</v>
      </c>
      <c r="F22" s="177"/>
      <c r="G22" s="177"/>
      <c r="H22" s="177"/>
      <c r="I22" s="177"/>
    </row>
  </sheetData>
  <mergeCells count="15">
    <mergeCell ref="A22:D22"/>
    <mergeCell ref="E22:I22"/>
    <mergeCell ref="A1:I1"/>
    <mergeCell ref="A5:A6"/>
    <mergeCell ref="I5:I6"/>
    <mergeCell ref="A2:I2"/>
    <mergeCell ref="A3:I3"/>
    <mergeCell ref="A4:D4"/>
    <mergeCell ref="E4:I4"/>
    <mergeCell ref="A20:E20"/>
    <mergeCell ref="F20:I20"/>
    <mergeCell ref="F19:I19"/>
    <mergeCell ref="A19:E19"/>
    <mergeCell ref="A21:D21"/>
    <mergeCell ref="F21:I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topLeftCell="A10" zoomScale="124" zoomScaleNormal="100" zoomScaleSheetLayoutView="124" workbookViewId="0">
      <selection activeCell="K17" sqref="K17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60" t="s">
        <v>94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63" t="s">
        <v>152</v>
      </c>
      <c r="B2" s="163"/>
      <c r="C2" s="163"/>
      <c r="D2" s="163"/>
      <c r="E2" s="163"/>
      <c r="F2" s="163"/>
      <c r="G2" s="163"/>
      <c r="H2" s="163"/>
      <c r="I2" s="164"/>
    </row>
    <row r="3" spans="1:9" ht="18" customHeight="1">
      <c r="A3" s="165" t="s">
        <v>153</v>
      </c>
      <c r="B3" s="165"/>
      <c r="C3" s="165"/>
      <c r="D3" s="165"/>
      <c r="E3" s="165"/>
      <c r="F3" s="165"/>
      <c r="G3" s="165"/>
      <c r="H3" s="165"/>
      <c r="I3" s="166"/>
    </row>
    <row r="4" spans="1:9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142</v>
      </c>
      <c r="D5" s="110" t="s">
        <v>43</v>
      </c>
      <c r="E5" s="110" t="s">
        <v>161</v>
      </c>
      <c r="F5" s="110" t="s">
        <v>164</v>
      </c>
      <c r="G5" s="110" t="s">
        <v>42</v>
      </c>
      <c r="H5" s="110" t="s">
        <v>41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143</v>
      </c>
      <c r="D6" s="111" t="s">
        <v>21</v>
      </c>
      <c r="E6" s="126" t="s">
        <v>162</v>
      </c>
      <c r="F6" s="111" t="s">
        <v>163</v>
      </c>
      <c r="G6" s="111" t="s">
        <v>19</v>
      </c>
      <c r="H6" s="111" t="s">
        <v>102</v>
      </c>
      <c r="I6" s="162"/>
    </row>
    <row r="7" spans="1:9" ht="20.100000000000001" customHeight="1" thickTop="1">
      <c r="A7" s="96">
        <v>2009</v>
      </c>
      <c r="B7" s="78">
        <f>H7+G7+F7+E7+D7+C7</f>
        <v>156797.48707896704</v>
      </c>
      <c r="C7" s="77">
        <v>2127.4692</v>
      </c>
      <c r="D7" s="77">
        <v>922.2</v>
      </c>
      <c r="E7" s="77">
        <v>25844.595652173914</v>
      </c>
      <c r="F7" s="77">
        <v>123055.17241379313</v>
      </c>
      <c r="G7" s="77">
        <v>56.540399999999998</v>
      </c>
      <c r="H7" s="77">
        <v>4791.5094129999998</v>
      </c>
      <c r="I7" s="100">
        <v>2009</v>
      </c>
    </row>
    <row r="8" spans="1:9" ht="20.100000000000001" customHeight="1">
      <c r="A8" s="97">
        <v>2010</v>
      </c>
      <c r="B8" s="79">
        <f t="shared" ref="B8:B17" si="0">H8+G8+F8+E8+D8+C8</f>
        <v>188919.97788062072</v>
      </c>
      <c r="C8" s="76">
        <v>623.27363999999989</v>
      </c>
      <c r="D8" s="76">
        <v>352.9</v>
      </c>
      <c r="E8" s="76">
        <v>34082.139999999992</v>
      </c>
      <c r="F8" s="76">
        <v>151434.48275862072</v>
      </c>
      <c r="G8" s="76">
        <v>15.493399999999999</v>
      </c>
      <c r="H8" s="76">
        <v>2411.6880820000001</v>
      </c>
      <c r="I8" s="101">
        <v>2010</v>
      </c>
    </row>
    <row r="9" spans="1:9" ht="20.100000000000001" customHeight="1">
      <c r="A9" s="96">
        <v>2011</v>
      </c>
      <c r="B9" s="78">
        <f t="shared" si="0"/>
        <v>195596.94563242531</v>
      </c>
      <c r="C9" s="77">
        <v>1537.87158</v>
      </c>
      <c r="D9" s="77">
        <v>874.7</v>
      </c>
      <c r="E9" s="77">
        <v>34457.666666666664</v>
      </c>
      <c r="F9" s="77">
        <v>156331.03448275864</v>
      </c>
      <c r="G9" s="77">
        <v>76.153000000000006</v>
      </c>
      <c r="H9" s="77">
        <v>2319.5199029999999</v>
      </c>
      <c r="I9" s="100">
        <v>2011</v>
      </c>
    </row>
    <row r="10" spans="1:9" ht="20.100000000000001" customHeight="1">
      <c r="A10" s="97">
        <v>2012</v>
      </c>
      <c r="B10" s="79">
        <f t="shared" si="0"/>
        <v>136192.77980862733</v>
      </c>
      <c r="C10" s="76">
        <v>2319.9035999999996</v>
      </c>
      <c r="D10" s="76">
        <v>418.8</v>
      </c>
      <c r="E10" s="76">
        <v>24248.652173913044</v>
      </c>
      <c r="F10" s="76">
        <v>107985.71428571429</v>
      </c>
      <c r="G10" s="76">
        <v>24.64</v>
      </c>
      <c r="H10" s="76">
        <v>1195.069749</v>
      </c>
      <c r="I10" s="101">
        <v>2012</v>
      </c>
    </row>
    <row r="11" spans="1:9" ht="20.100000000000001" customHeight="1">
      <c r="A11" s="96">
        <v>2013</v>
      </c>
      <c r="B11" s="78">
        <f t="shared" si="0"/>
        <v>249265.166586037</v>
      </c>
      <c r="C11" s="77">
        <v>2147.069</v>
      </c>
      <c r="D11" s="77">
        <v>735.9</v>
      </c>
      <c r="E11" s="77">
        <v>52912.12</v>
      </c>
      <c r="F11" s="77">
        <v>188637.03703703702</v>
      </c>
      <c r="G11" s="77">
        <v>59.906700000000008</v>
      </c>
      <c r="H11" s="77">
        <v>4773.1338489999998</v>
      </c>
      <c r="I11" s="100">
        <v>2013</v>
      </c>
    </row>
    <row r="12" spans="1:9" ht="20.100000000000001" customHeight="1">
      <c r="A12" s="97">
        <v>2014</v>
      </c>
      <c r="B12" s="79">
        <f t="shared" si="0"/>
        <v>160387.48164403703</v>
      </c>
      <c r="C12" s="76">
        <v>1338.1317999999999</v>
      </c>
      <c r="D12" s="76">
        <v>492.8</v>
      </c>
      <c r="E12" s="76">
        <v>31445.200000000001</v>
      </c>
      <c r="F12" s="76">
        <v>124437.03703703704</v>
      </c>
      <c r="G12" s="76">
        <v>41.021999999999998</v>
      </c>
      <c r="H12" s="76">
        <v>2633.2908069999999</v>
      </c>
      <c r="I12" s="101">
        <v>2014</v>
      </c>
    </row>
    <row r="13" spans="1:9" ht="20.100000000000001" customHeight="1">
      <c r="A13" s="96">
        <v>2015</v>
      </c>
      <c r="B13" s="78">
        <f t="shared" si="0"/>
        <v>167503.99050553842</v>
      </c>
      <c r="C13" s="77">
        <v>1781.2654600000001</v>
      </c>
      <c r="D13" s="77">
        <v>970.1</v>
      </c>
      <c r="E13" s="77">
        <v>21479.3</v>
      </c>
      <c r="F13" s="77">
        <v>141734.53846153844</v>
      </c>
      <c r="G13" s="77">
        <v>50.57</v>
      </c>
      <c r="H13" s="77">
        <v>1488.216584</v>
      </c>
      <c r="I13" s="100">
        <v>2015</v>
      </c>
    </row>
    <row r="14" spans="1:9" ht="20.100000000000001" customHeight="1">
      <c r="A14" s="97">
        <v>2016</v>
      </c>
      <c r="B14" s="79">
        <f t="shared" si="0"/>
        <v>229040.21047604931</v>
      </c>
      <c r="C14" s="76">
        <v>1584.0202000000002</v>
      </c>
      <c r="D14" s="76">
        <v>688.8</v>
      </c>
      <c r="E14" s="76">
        <v>29495.35</v>
      </c>
      <c r="F14" s="76">
        <v>192795.61538461532</v>
      </c>
      <c r="G14" s="76">
        <v>48.298000000000002</v>
      </c>
      <c r="H14" s="76">
        <v>4428.1268914339998</v>
      </c>
      <c r="I14" s="101">
        <v>2016</v>
      </c>
    </row>
    <row r="15" spans="1:9" ht="20.100000000000001" customHeight="1">
      <c r="A15" s="96">
        <v>2017</v>
      </c>
      <c r="B15" s="78">
        <f t="shared" si="0"/>
        <v>153084.24359995715</v>
      </c>
      <c r="C15" s="77">
        <v>930.09960000000012</v>
      </c>
      <c r="D15" s="77">
        <v>965.4</v>
      </c>
      <c r="E15" s="77">
        <v>23119.65</v>
      </c>
      <c r="F15" s="77">
        <v>124349.92307692311</v>
      </c>
      <c r="G15" s="77">
        <v>105.92399999999999</v>
      </c>
      <c r="H15" s="77">
        <v>3613.2469230340685</v>
      </c>
      <c r="I15" s="100">
        <v>2017</v>
      </c>
    </row>
    <row r="16" spans="1:9" ht="20.100000000000001" customHeight="1">
      <c r="A16" s="97">
        <v>2018</v>
      </c>
      <c r="B16" s="79">
        <f t="shared" si="0"/>
        <v>282919.21713514987</v>
      </c>
      <c r="C16" s="139">
        <v>930.09960000000012</v>
      </c>
      <c r="D16" s="76">
        <v>900.9</v>
      </c>
      <c r="E16" s="76">
        <v>25007.599999999999</v>
      </c>
      <c r="F16" s="76">
        <v>254394.92307692309</v>
      </c>
      <c r="G16" s="76">
        <v>49.686</v>
      </c>
      <c r="H16" s="76">
        <v>1636.008458226743</v>
      </c>
      <c r="I16" s="101">
        <v>2018</v>
      </c>
    </row>
    <row r="17" spans="1:9" ht="20.100000000000001" customHeight="1">
      <c r="A17" s="96">
        <v>2019</v>
      </c>
      <c r="B17" s="78">
        <f t="shared" si="0"/>
        <v>226676.55252038455</v>
      </c>
      <c r="C17" s="140">
        <v>930.09960000000012</v>
      </c>
      <c r="D17" s="77">
        <v>809.5</v>
      </c>
      <c r="E17" s="77">
        <v>29185.85</v>
      </c>
      <c r="F17" s="77">
        <v>191315.38461538457</v>
      </c>
      <c r="G17" s="77">
        <v>67.807799999999986</v>
      </c>
      <c r="H17" s="77">
        <v>4367.9105049999998</v>
      </c>
      <c r="I17" s="100">
        <v>2019</v>
      </c>
    </row>
    <row r="18" spans="1:9" ht="29.25" customHeight="1">
      <c r="A18" s="159" t="s">
        <v>166</v>
      </c>
      <c r="B18" s="159"/>
      <c r="C18" s="159"/>
      <c r="D18" s="159"/>
      <c r="E18" s="105"/>
      <c r="F18" s="136"/>
      <c r="G18" s="136"/>
      <c r="H18" s="136"/>
      <c r="I18" s="137" t="s">
        <v>165</v>
      </c>
    </row>
    <row r="19" spans="1:9" ht="15" customHeight="1">
      <c r="A19" s="142" t="s">
        <v>206</v>
      </c>
      <c r="B19" s="141"/>
      <c r="C19" s="109"/>
      <c r="D19" s="109"/>
      <c r="E19" s="158" t="s">
        <v>205</v>
      </c>
      <c r="F19" s="158"/>
      <c r="G19" s="158"/>
      <c r="H19" s="158"/>
      <c r="I19" s="158"/>
    </row>
    <row r="22" spans="1:9">
      <c r="B22" s="5"/>
    </row>
  </sheetData>
  <mergeCells count="9">
    <mergeCell ref="E19:I19"/>
    <mergeCell ref="A18:D18"/>
    <mergeCell ref="A1:I1"/>
    <mergeCell ref="I5:I6"/>
    <mergeCell ref="A5:A6"/>
    <mergeCell ref="A2:I2"/>
    <mergeCell ref="A3:I3"/>
    <mergeCell ref="E4:I4"/>
    <mergeCell ref="A4:D4"/>
  </mergeCells>
  <conditionalFormatting sqref="F7:F17">
    <cfRule type="cellIs" dxfId="3" priority="7" operator="equal">
      <formula>0</formula>
    </cfRule>
  </conditionalFormatting>
  <conditionalFormatting sqref="C7:C17">
    <cfRule type="cellIs" dxfId="2" priority="1" operator="equal">
      <formula>0</formula>
    </cfRule>
  </conditionalFormatting>
  <conditionalFormatting sqref="E7:E17">
    <cfRule type="cellIs" dxfId="1" priority="5" operator="equal">
      <formula>0</formula>
    </cfRule>
  </conditionalFormatting>
  <conditionalFormatting sqref="D7:D17">
    <cfRule type="cellIs" dxfId="0" priority="3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15" zoomScale="123" zoomScaleNormal="100" zoomScaleSheetLayoutView="123" workbookViewId="0">
      <selection activeCell="F20" sqref="F20:I20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28515625" customWidth="1"/>
    <col min="8" max="9" width="8.7109375" customWidth="1"/>
  </cols>
  <sheetData>
    <row r="1" spans="1:10" ht="18" customHeight="1">
      <c r="A1" s="160" t="s">
        <v>95</v>
      </c>
      <c r="B1" s="160"/>
      <c r="C1" s="160"/>
      <c r="D1" s="160"/>
      <c r="E1" s="160"/>
      <c r="F1" s="160"/>
      <c r="G1" s="160"/>
      <c r="H1" s="160"/>
      <c r="I1" s="160"/>
    </row>
    <row r="2" spans="1:10" ht="18" customHeight="1">
      <c r="A2" s="163" t="s">
        <v>255</v>
      </c>
      <c r="B2" s="163"/>
      <c r="C2" s="163"/>
      <c r="D2" s="163"/>
      <c r="E2" s="163"/>
      <c r="F2" s="163"/>
      <c r="G2" s="163"/>
      <c r="H2" s="163"/>
      <c r="I2" s="164"/>
    </row>
    <row r="3" spans="1:10" ht="18" customHeight="1">
      <c r="A3" s="165" t="s">
        <v>256</v>
      </c>
      <c r="B3" s="165"/>
      <c r="C3" s="165"/>
      <c r="D3" s="165"/>
      <c r="E3" s="165"/>
      <c r="F3" s="165"/>
      <c r="G3" s="165"/>
      <c r="H3" s="165"/>
      <c r="I3" s="166"/>
    </row>
    <row r="4" spans="1:10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244</v>
      </c>
      <c r="D5" s="110" t="s">
        <v>242</v>
      </c>
      <c r="E5" s="110" t="s">
        <v>157</v>
      </c>
      <c r="F5" s="110" t="s">
        <v>103</v>
      </c>
      <c r="G5" s="110" t="s">
        <v>240</v>
      </c>
      <c r="H5" s="110" t="s">
        <v>105</v>
      </c>
      <c r="I5" s="161" t="s">
        <v>0</v>
      </c>
    </row>
    <row r="6" spans="1:10" ht="28.5" customHeight="1" thickBot="1">
      <c r="A6" s="162"/>
      <c r="B6" s="111" t="s">
        <v>46</v>
      </c>
      <c r="C6" s="111" t="s">
        <v>245</v>
      </c>
      <c r="D6" s="111" t="s">
        <v>243</v>
      </c>
      <c r="E6" s="126" t="s">
        <v>156</v>
      </c>
      <c r="F6" s="111" t="s">
        <v>104</v>
      </c>
      <c r="G6" s="111" t="s">
        <v>241</v>
      </c>
      <c r="H6" s="111" t="s">
        <v>134</v>
      </c>
      <c r="I6" s="162"/>
    </row>
    <row r="7" spans="1:10" ht="28.5" customHeight="1" thickTop="1">
      <c r="A7" s="96">
        <v>2009</v>
      </c>
      <c r="B7" s="78">
        <f t="shared" ref="B7:B18" si="0">H7+G7+F7+E7+D7+C7</f>
        <v>173</v>
      </c>
      <c r="C7" s="77">
        <v>0</v>
      </c>
      <c r="D7" s="77">
        <v>0</v>
      </c>
      <c r="E7" s="77">
        <v>100</v>
      </c>
      <c r="F7" s="77">
        <v>73</v>
      </c>
      <c r="G7" s="77">
        <v>0</v>
      </c>
      <c r="H7" s="77">
        <v>0</v>
      </c>
      <c r="I7" s="100">
        <v>2009</v>
      </c>
    </row>
    <row r="8" spans="1:10" ht="28.5" customHeight="1">
      <c r="A8" s="97">
        <v>2010</v>
      </c>
      <c r="B8" s="79">
        <f t="shared" si="0"/>
        <v>278.12</v>
      </c>
      <c r="C8" s="76">
        <v>0</v>
      </c>
      <c r="D8" s="76">
        <v>0</v>
      </c>
      <c r="E8" s="76">
        <v>100</v>
      </c>
      <c r="F8" s="76">
        <v>178.12</v>
      </c>
      <c r="G8" s="76">
        <v>0</v>
      </c>
      <c r="H8" s="76">
        <v>0</v>
      </c>
      <c r="I8" s="101">
        <v>2010</v>
      </c>
    </row>
    <row r="9" spans="1:10" ht="28.5" customHeight="1">
      <c r="A9" s="96">
        <v>2011</v>
      </c>
      <c r="B9" s="78">
        <f t="shared" si="0"/>
        <v>292.72000000000003</v>
      </c>
      <c r="C9" s="77">
        <v>0</v>
      </c>
      <c r="D9" s="77">
        <v>0</v>
      </c>
      <c r="E9" s="77">
        <v>100</v>
      </c>
      <c r="F9" s="77">
        <v>192.72</v>
      </c>
      <c r="G9" s="77">
        <v>0</v>
      </c>
      <c r="H9" s="77">
        <v>0</v>
      </c>
      <c r="I9" s="100">
        <v>2011</v>
      </c>
    </row>
    <row r="10" spans="1:10" ht="20.25" customHeight="1">
      <c r="A10" s="102">
        <v>2012</v>
      </c>
      <c r="B10" s="79">
        <f t="shared" si="0"/>
        <v>306.76499999999999</v>
      </c>
      <c r="C10" s="76">
        <v>0</v>
      </c>
      <c r="D10" s="76">
        <v>0</v>
      </c>
      <c r="E10" s="76">
        <v>102</v>
      </c>
      <c r="F10" s="76">
        <v>204.76499999999999</v>
      </c>
      <c r="G10" s="76">
        <v>0</v>
      </c>
      <c r="H10" s="76">
        <v>0</v>
      </c>
      <c r="I10" s="102">
        <v>2012</v>
      </c>
      <c r="J10" s="123"/>
    </row>
    <row r="11" spans="1:10" ht="20.25" customHeight="1">
      <c r="A11" s="103">
        <v>2013</v>
      </c>
      <c r="B11" s="78">
        <f t="shared" si="0"/>
        <v>189.965</v>
      </c>
      <c r="C11" s="77">
        <v>0</v>
      </c>
      <c r="D11" s="77">
        <v>0</v>
      </c>
      <c r="E11" s="77">
        <v>102</v>
      </c>
      <c r="F11" s="77">
        <v>87.965000000000003</v>
      </c>
      <c r="G11" s="77">
        <v>0</v>
      </c>
      <c r="H11" s="77">
        <v>0</v>
      </c>
      <c r="I11" s="103">
        <v>2013</v>
      </c>
      <c r="J11" s="123"/>
    </row>
    <row r="12" spans="1:10" ht="20.25" customHeight="1">
      <c r="A12" s="102">
        <v>2014</v>
      </c>
      <c r="B12" s="79">
        <f t="shared" si="0"/>
        <v>225.37</v>
      </c>
      <c r="C12" s="76">
        <v>0</v>
      </c>
      <c r="D12" s="76">
        <v>0</v>
      </c>
      <c r="E12" s="76">
        <v>102</v>
      </c>
      <c r="F12" s="76">
        <v>123.37</v>
      </c>
      <c r="G12" s="76">
        <v>0</v>
      </c>
      <c r="H12" s="76">
        <v>0</v>
      </c>
      <c r="I12" s="102">
        <v>2014</v>
      </c>
      <c r="J12" s="123"/>
    </row>
    <row r="13" spans="1:10" ht="20.25" customHeight="1">
      <c r="A13" s="103">
        <v>2015</v>
      </c>
      <c r="B13" s="78">
        <f t="shared" si="0"/>
        <v>225.37</v>
      </c>
      <c r="C13" s="77">
        <v>0</v>
      </c>
      <c r="D13" s="77">
        <v>0</v>
      </c>
      <c r="E13" s="77">
        <v>102</v>
      </c>
      <c r="F13" s="77">
        <v>123.37</v>
      </c>
      <c r="G13" s="77">
        <v>0</v>
      </c>
      <c r="H13" s="77">
        <v>0</v>
      </c>
      <c r="I13" s="103">
        <v>2015</v>
      </c>
      <c r="J13" s="123"/>
    </row>
    <row r="14" spans="1:10" ht="20.25" customHeight="1">
      <c r="A14" s="102">
        <v>2016</v>
      </c>
      <c r="B14" s="79">
        <f t="shared" si="0"/>
        <v>277</v>
      </c>
      <c r="C14" s="76">
        <v>0</v>
      </c>
      <c r="D14" s="76">
        <v>0</v>
      </c>
      <c r="E14" s="76">
        <v>102</v>
      </c>
      <c r="F14" s="76">
        <v>175</v>
      </c>
      <c r="G14" s="76">
        <v>0</v>
      </c>
      <c r="H14" s="76">
        <v>0</v>
      </c>
      <c r="I14" s="102">
        <v>2016</v>
      </c>
      <c r="J14" s="123"/>
    </row>
    <row r="15" spans="1:10" ht="20.25" customHeight="1">
      <c r="A15" s="103">
        <v>2017</v>
      </c>
      <c r="B15" s="78">
        <f t="shared" si="0"/>
        <v>173</v>
      </c>
      <c r="C15" s="77">
        <v>0</v>
      </c>
      <c r="D15" s="77">
        <v>0</v>
      </c>
      <c r="E15" s="77">
        <v>102</v>
      </c>
      <c r="F15" s="77">
        <v>71</v>
      </c>
      <c r="G15" s="77">
        <v>0</v>
      </c>
      <c r="H15" s="77">
        <v>0</v>
      </c>
      <c r="I15" s="103">
        <v>2017</v>
      </c>
      <c r="J15" s="123"/>
    </row>
    <row r="16" spans="1:10" ht="20.25" customHeight="1">
      <c r="A16" s="102">
        <v>2018</v>
      </c>
      <c r="B16" s="79">
        <f t="shared" si="0"/>
        <v>174</v>
      </c>
      <c r="C16" s="76">
        <v>0</v>
      </c>
      <c r="D16" s="76">
        <v>0</v>
      </c>
      <c r="E16" s="76">
        <v>85</v>
      </c>
      <c r="F16" s="76">
        <v>89</v>
      </c>
      <c r="G16" s="76">
        <v>0</v>
      </c>
      <c r="H16" s="76">
        <v>0</v>
      </c>
      <c r="I16" s="102">
        <v>2018</v>
      </c>
      <c r="J16" s="123"/>
    </row>
    <row r="17" spans="1:10" ht="20.25" customHeight="1">
      <c r="A17" s="103">
        <v>2019</v>
      </c>
      <c r="B17" s="78">
        <f t="shared" si="0"/>
        <v>192</v>
      </c>
      <c r="C17" s="77">
        <v>0</v>
      </c>
      <c r="D17" s="77">
        <v>0</v>
      </c>
      <c r="E17" s="77">
        <v>85</v>
      </c>
      <c r="F17" s="77">
        <v>107</v>
      </c>
      <c r="G17" s="77">
        <v>0</v>
      </c>
      <c r="H17" s="77">
        <v>0</v>
      </c>
      <c r="I17" s="103">
        <v>2019</v>
      </c>
      <c r="J17" s="123"/>
    </row>
    <row r="18" spans="1:10" ht="20.25" customHeight="1">
      <c r="A18" s="102">
        <v>2020</v>
      </c>
      <c r="B18" s="79">
        <f t="shared" si="0"/>
        <v>209</v>
      </c>
      <c r="C18" s="76">
        <v>0</v>
      </c>
      <c r="D18" s="76">
        <v>0</v>
      </c>
      <c r="E18" s="76">
        <v>88</v>
      </c>
      <c r="F18" s="76">
        <v>121</v>
      </c>
      <c r="G18" s="76">
        <v>0</v>
      </c>
      <c r="H18" s="76">
        <v>0</v>
      </c>
      <c r="I18" s="102">
        <v>2020</v>
      </c>
      <c r="J18" s="123"/>
    </row>
    <row r="19" spans="1:10" ht="29.25" customHeight="1">
      <c r="A19" s="174" t="s">
        <v>101</v>
      </c>
      <c r="B19" s="174"/>
      <c r="C19" s="174"/>
      <c r="D19" s="174"/>
      <c r="E19" s="104"/>
      <c r="F19" s="171" t="s">
        <v>167</v>
      </c>
      <c r="G19" s="172"/>
      <c r="H19" s="172"/>
      <c r="I19" s="172"/>
    </row>
    <row r="20" spans="1:10" ht="15.75" customHeight="1">
      <c r="A20" s="175" t="s">
        <v>148</v>
      </c>
      <c r="B20" s="175"/>
      <c r="C20" s="175"/>
      <c r="D20" s="104"/>
      <c r="E20" s="104"/>
      <c r="F20" s="171" t="s">
        <v>147</v>
      </c>
      <c r="G20" s="172"/>
      <c r="H20" s="172"/>
      <c r="I20" s="172"/>
    </row>
    <row r="21" spans="1:10" ht="16.5" customHeight="1">
      <c r="A21" s="173" t="s">
        <v>236</v>
      </c>
      <c r="B21" s="173"/>
      <c r="C21" s="173"/>
      <c r="D21" s="173"/>
      <c r="E21" s="104"/>
      <c r="F21" s="171" t="s">
        <v>235</v>
      </c>
      <c r="G21" s="172"/>
      <c r="H21" s="172"/>
      <c r="I21" s="172"/>
    </row>
  </sheetData>
  <mergeCells count="13">
    <mergeCell ref="A1:I1"/>
    <mergeCell ref="I5:I6"/>
    <mergeCell ref="A5:A6"/>
    <mergeCell ref="F19:I19"/>
    <mergeCell ref="A2:I2"/>
    <mergeCell ref="A3:I3"/>
    <mergeCell ref="A4:D4"/>
    <mergeCell ref="E4:I4"/>
    <mergeCell ref="F21:I21"/>
    <mergeCell ref="A21:D21"/>
    <mergeCell ref="A19:D19"/>
    <mergeCell ref="F20:I20"/>
    <mergeCell ref="A20:C20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topLeftCell="A13" zoomScale="130" zoomScaleNormal="100" zoomScaleSheetLayoutView="130" workbookViewId="0">
      <selection activeCell="E23" sqref="E23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60" t="s">
        <v>96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63" t="s">
        <v>189</v>
      </c>
      <c r="B2" s="163"/>
      <c r="C2" s="163"/>
      <c r="D2" s="163"/>
      <c r="E2" s="163"/>
      <c r="F2" s="163"/>
      <c r="G2" s="163"/>
      <c r="H2" s="163"/>
      <c r="I2" s="164"/>
    </row>
    <row r="3" spans="1:9" ht="18" customHeight="1">
      <c r="A3" s="165" t="s">
        <v>190</v>
      </c>
      <c r="B3" s="165"/>
      <c r="C3" s="165"/>
      <c r="D3" s="165"/>
      <c r="E3" s="165"/>
      <c r="F3" s="165"/>
      <c r="G3" s="165"/>
      <c r="H3" s="165"/>
      <c r="I3" s="166"/>
    </row>
    <row r="4" spans="1:9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249</v>
      </c>
      <c r="D5" s="110" t="s">
        <v>43</v>
      </c>
      <c r="E5" s="110" t="s">
        <v>138</v>
      </c>
      <c r="F5" s="110" t="s">
        <v>10</v>
      </c>
      <c r="G5" s="110" t="s">
        <v>145</v>
      </c>
      <c r="H5" s="110" t="s">
        <v>146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248</v>
      </c>
      <c r="D6" s="111" t="s">
        <v>21</v>
      </c>
      <c r="E6" s="111" t="s">
        <v>20</v>
      </c>
      <c r="F6" s="111" t="s">
        <v>97</v>
      </c>
      <c r="G6" s="111" t="s">
        <v>99</v>
      </c>
      <c r="H6" s="111" t="s">
        <v>98</v>
      </c>
      <c r="I6" s="162"/>
    </row>
    <row r="7" spans="1:9" ht="20.25" customHeight="1" thickTop="1">
      <c r="A7" s="24">
        <v>2009</v>
      </c>
      <c r="B7" s="78">
        <f t="shared" ref="B7:B18" si="0">H7+G7+F7+E7+D7+C7</f>
        <v>21616.434933463202</v>
      </c>
      <c r="C7" s="77">
        <v>1029.5190596692</v>
      </c>
      <c r="D7" s="77">
        <v>248.89</v>
      </c>
      <c r="E7" s="77">
        <v>1481</v>
      </c>
      <c r="F7" s="77">
        <v>16181</v>
      </c>
      <c r="G7" s="77">
        <v>169.1</v>
      </c>
      <c r="H7" s="77">
        <v>2506.9258737940004</v>
      </c>
      <c r="I7" s="25">
        <v>2009</v>
      </c>
    </row>
    <row r="8" spans="1:9" ht="20.25" customHeight="1">
      <c r="A8" s="53">
        <v>2010</v>
      </c>
      <c r="B8" s="79">
        <f t="shared" si="0"/>
        <v>21081.43752164191</v>
      </c>
      <c r="C8" s="76">
        <v>1171.5375216419102</v>
      </c>
      <c r="D8" s="76">
        <v>248.22</v>
      </c>
      <c r="E8" s="76">
        <v>1532</v>
      </c>
      <c r="F8" s="76">
        <v>15790.880000000001</v>
      </c>
      <c r="G8" s="76">
        <v>181.8</v>
      </c>
      <c r="H8" s="76">
        <v>2157</v>
      </c>
      <c r="I8" s="54">
        <v>2010</v>
      </c>
    </row>
    <row r="9" spans="1:9" ht="20.25" customHeight="1">
      <c r="A9" s="24">
        <v>2011</v>
      </c>
      <c r="B9" s="78">
        <f t="shared" si="0"/>
        <v>22093.309676431796</v>
      </c>
      <c r="C9" s="77">
        <v>763.8996764318</v>
      </c>
      <c r="D9" s="77">
        <v>249.53</v>
      </c>
      <c r="E9" s="77">
        <v>1532</v>
      </c>
      <c r="F9" s="77">
        <v>17299.28</v>
      </c>
      <c r="G9" s="77">
        <v>186.6</v>
      </c>
      <c r="H9" s="77">
        <v>2062</v>
      </c>
      <c r="I9" s="25">
        <v>2011</v>
      </c>
    </row>
    <row r="10" spans="1:9" ht="20.25" customHeight="1">
      <c r="A10" s="53">
        <v>2012</v>
      </c>
      <c r="B10" s="79">
        <f t="shared" si="0"/>
        <v>23560.233484030829</v>
      </c>
      <c r="C10" s="76">
        <v>754.18848403082995</v>
      </c>
      <c r="D10" s="76">
        <v>250.21</v>
      </c>
      <c r="E10" s="76">
        <v>1532</v>
      </c>
      <c r="F10" s="76">
        <v>18940.235000000001</v>
      </c>
      <c r="G10" s="76">
        <v>178.6</v>
      </c>
      <c r="H10" s="76">
        <v>1905</v>
      </c>
      <c r="I10" s="54">
        <v>2012</v>
      </c>
    </row>
    <row r="11" spans="1:9" ht="20.25" customHeight="1">
      <c r="A11" s="24">
        <v>2013</v>
      </c>
      <c r="B11" s="78">
        <f t="shared" si="0"/>
        <v>24969.241716943172</v>
      </c>
      <c r="C11" s="77">
        <v>786.92671694316994</v>
      </c>
      <c r="D11" s="77">
        <v>250.08</v>
      </c>
      <c r="E11" s="77">
        <v>1532</v>
      </c>
      <c r="F11" s="77">
        <v>20395.035</v>
      </c>
      <c r="G11" s="77">
        <v>182.2</v>
      </c>
      <c r="H11" s="77">
        <v>1823</v>
      </c>
      <c r="I11" s="25">
        <v>2013</v>
      </c>
    </row>
    <row r="12" spans="1:9" ht="20.25" customHeight="1">
      <c r="A12" s="53">
        <v>2014</v>
      </c>
      <c r="B12" s="79">
        <f t="shared" si="0"/>
        <v>26009.482969727651</v>
      </c>
      <c r="C12" s="76">
        <v>909.93296972765006</v>
      </c>
      <c r="D12" s="76">
        <v>250.28</v>
      </c>
      <c r="E12" s="76">
        <v>1532</v>
      </c>
      <c r="F12" s="76">
        <v>21351.63</v>
      </c>
      <c r="G12" s="76">
        <v>179.1</v>
      </c>
      <c r="H12" s="76">
        <v>1786.54</v>
      </c>
      <c r="I12" s="54">
        <v>2014</v>
      </c>
    </row>
    <row r="13" spans="1:9" ht="20.25" customHeight="1">
      <c r="A13" s="24">
        <v>2015</v>
      </c>
      <c r="B13" s="78">
        <f t="shared" si="0"/>
        <v>28887.61768760622</v>
      </c>
      <c r="C13" s="77">
        <v>762.88768760621997</v>
      </c>
      <c r="D13" s="77">
        <v>250</v>
      </c>
      <c r="E13" s="77">
        <v>1532</v>
      </c>
      <c r="F13" s="77">
        <v>22647.63</v>
      </c>
      <c r="G13" s="77">
        <v>159.1</v>
      </c>
      <c r="H13" s="77">
        <v>3536</v>
      </c>
      <c r="I13" s="25">
        <v>2015</v>
      </c>
    </row>
    <row r="14" spans="1:9" ht="20.25" customHeight="1">
      <c r="A14" s="53">
        <v>2016</v>
      </c>
      <c r="B14" s="79">
        <f t="shared" si="0"/>
        <v>26971.355172049509</v>
      </c>
      <c r="C14" s="76">
        <v>800.25517204951007</v>
      </c>
      <c r="D14" s="76">
        <v>250</v>
      </c>
      <c r="E14" s="76">
        <v>1532</v>
      </c>
      <c r="F14" s="76">
        <v>21595</v>
      </c>
      <c r="G14" s="76">
        <v>155.1</v>
      </c>
      <c r="H14" s="76">
        <v>2639</v>
      </c>
      <c r="I14" s="54">
        <v>2016</v>
      </c>
    </row>
    <row r="15" spans="1:9" ht="20.25" customHeight="1">
      <c r="A15" s="24">
        <v>2017</v>
      </c>
      <c r="B15" s="78">
        <f t="shared" si="0"/>
        <v>26056.380603830003</v>
      </c>
      <c r="C15" s="77">
        <v>845.98060382999995</v>
      </c>
      <c r="D15" s="77">
        <v>250</v>
      </c>
      <c r="E15" s="77">
        <v>1673</v>
      </c>
      <c r="F15" s="77">
        <v>20567</v>
      </c>
      <c r="G15" s="77">
        <v>158.4</v>
      </c>
      <c r="H15" s="77">
        <v>2562</v>
      </c>
      <c r="I15" s="25">
        <v>2017</v>
      </c>
    </row>
    <row r="16" spans="1:9" ht="20.25" customHeight="1">
      <c r="A16" s="53">
        <v>2018</v>
      </c>
      <c r="B16" s="79">
        <f t="shared" si="0"/>
        <v>26637.69443345</v>
      </c>
      <c r="C16" s="76">
        <v>773.29443344999993</v>
      </c>
      <c r="D16" s="76">
        <v>250</v>
      </c>
      <c r="E16" s="76">
        <v>1673</v>
      </c>
      <c r="F16" s="76">
        <v>21282</v>
      </c>
      <c r="G16" s="139">
        <v>158.4</v>
      </c>
      <c r="H16" s="76">
        <v>2501</v>
      </c>
      <c r="I16" s="54">
        <v>2018</v>
      </c>
    </row>
    <row r="17" spans="1:9" ht="20.25" customHeight="1">
      <c r="A17" s="24">
        <v>2019</v>
      </c>
      <c r="B17" s="78">
        <f t="shared" si="0"/>
        <v>18070.266541790003</v>
      </c>
      <c r="C17" s="77">
        <v>768.86654178999993</v>
      </c>
      <c r="D17" s="77">
        <v>250</v>
      </c>
      <c r="E17" s="77">
        <v>1673</v>
      </c>
      <c r="F17" s="77">
        <v>12719</v>
      </c>
      <c r="G17" s="140">
        <v>158.4</v>
      </c>
      <c r="H17" s="140">
        <v>2501</v>
      </c>
      <c r="I17" s="25">
        <v>2019</v>
      </c>
    </row>
    <row r="18" spans="1:9" ht="20.25" customHeight="1" thickBot="1">
      <c r="A18" s="53">
        <v>2020</v>
      </c>
      <c r="B18" s="79">
        <f t="shared" si="0"/>
        <v>18598.198769840001</v>
      </c>
      <c r="C18" s="76">
        <v>771.79876983999998</v>
      </c>
      <c r="D18" s="76">
        <v>250</v>
      </c>
      <c r="E18" s="76">
        <v>1673</v>
      </c>
      <c r="F18" s="76">
        <v>13244</v>
      </c>
      <c r="G18" s="139">
        <v>158.4</v>
      </c>
      <c r="H18" s="139">
        <v>2501</v>
      </c>
      <c r="I18" s="54">
        <v>2020</v>
      </c>
    </row>
    <row r="19" spans="1:9" ht="16.5" customHeight="1" thickBot="1">
      <c r="A19" s="143" t="s">
        <v>170</v>
      </c>
      <c r="B19" s="107"/>
      <c r="C19" s="106"/>
      <c r="D19" s="106"/>
      <c r="E19" s="158" t="s">
        <v>100</v>
      </c>
      <c r="F19" s="158"/>
      <c r="G19" s="158"/>
      <c r="H19" s="158"/>
      <c r="I19" s="158"/>
    </row>
    <row r="20" spans="1:9" ht="15" customHeight="1" thickBot="1">
      <c r="A20" s="143" t="s">
        <v>169</v>
      </c>
      <c r="B20" s="108"/>
      <c r="C20" s="109"/>
      <c r="D20" s="109"/>
      <c r="E20" s="158" t="s">
        <v>144</v>
      </c>
      <c r="F20" s="158"/>
      <c r="G20" s="158"/>
      <c r="H20" s="158"/>
      <c r="I20" s="158"/>
    </row>
    <row r="21" spans="1:9" ht="15" customHeight="1">
      <c r="A21" s="142" t="s">
        <v>168</v>
      </c>
      <c r="B21" s="141"/>
      <c r="C21" s="109"/>
      <c r="D21" s="109"/>
      <c r="E21" s="158" t="s">
        <v>171</v>
      </c>
      <c r="F21" s="158"/>
      <c r="G21" s="158"/>
      <c r="H21" s="158"/>
      <c r="I21" s="158"/>
    </row>
    <row r="22" spans="1:9" ht="15" customHeight="1">
      <c r="A22" s="142" t="s">
        <v>246</v>
      </c>
      <c r="B22" s="141"/>
      <c r="C22" s="109"/>
      <c r="D22" s="109"/>
      <c r="E22" s="176" t="s">
        <v>247</v>
      </c>
      <c r="F22" s="176"/>
      <c r="G22" s="176"/>
      <c r="H22" s="176"/>
      <c r="I22" s="176"/>
    </row>
  </sheetData>
  <mergeCells count="11">
    <mergeCell ref="E22:I22"/>
    <mergeCell ref="E21:I21"/>
    <mergeCell ref="E20:I20"/>
    <mergeCell ref="E19:I19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4" zoomScale="118" zoomScaleNormal="100" zoomScaleSheetLayoutView="118" workbookViewId="0">
      <selection activeCell="L20" sqref="L20"/>
    </sheetView>
  </sheetViews>
  <sheetFormatPr defaultRowHeight="15"/>
  <cols>
    <col min="2" max="2" width="12" customWidth="1"/>
    <col min="9" max="9" width="8.7109375" customWidth="1"/>
  </cols>
  <sheetData>
    <row r="1" spans="1:11" ht="18" customHeight="1">
      <c r="A1" s="160" t="s">
        <v>108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63" t="s">
        <v>191</v>
      </c>
      <c r="B2" s="163"/>
      <c r="C2" s="163"/>
      <c r="D2" s="163"/>
      <c r="E2" s="163"/>
      <c r="F2" s="163"/>
      <c r="G2" s="163"/>
      <c r="H2" s="163"/>
      <c r="I2" s="164"/>
    </row>
    <row r="3" spans="1:11" ht="18" customHeight="1">
      <c r="A3" s="178" t="s">
        <v>192</v>
      </c>
      <c r="B3" s="178"/>
      <c r="C3" s="178"/>
      <c r="D3" s="178"/>
      <c r="E3" s="178"/>
      <c r="F3" s="178"/>
      <c r="G3" s="178"/>
      <c r="H3" s="178"/>
      <c r="I3" s="179"/>
    </row>
    <row r="4" spans="1:11" ht="18" customHeight="1" thickBot="1">
      <c r="A4" s="169" t="s">
        <v>67</v>
      </c>
      <c r="B4" s="170"/>
      <c r="C4" s="170"/>
      <c r="D4" s="170"/>
      <c r="E4" s="167" t="s">
        <v>66</v>
      </c>
      <c r="F4" s="167"/>
      <c r="G4" s="167"/>
      <c r="H4" s="167"/>
      <c r="I4" s="168"/>
    </row>
    <row r="5" spans="1:11" ht="43.5" customHeight="1" thickTop="1">
      <c r="A5" s="161" t="s">
        <v>22</v>
      </c>
      <c r="B5" s="110" t="s">
        <v>45</v>
      </c>
      <c r="C5" s="110" t="s">
        <v>107</v>
      </c>
      <c r="D5" s="110" t="s">
        <v>43</v>
      </c>
      <c r="E5" s="110" t="s">
        <v>154</v>
      </c>
      <c r="F5" s="110" t="s">
        <v>10</v>
      </c>
      <c r="G5" s="110" t="s">
        <v>195</v>
      </c>
      <c r="H5" s="110" t="s">
        <v>105</v>
      </c>
      <c r="I5" s="161" t="s">
        <v>0</v>
      </c>
    </row>
    <row r="6" spans="1:11" ht="22.5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155</v>
      </c>
      <c r="F6" s="111" t="s">
        <v>97</v>
      </c>
      <c r="G6" s="111" t="s">
        <v>106</v>
      </c>
      <c r="H6" s="111" t="s">
        <v>102</v>
      </c>
      <c r="I6" s="162"/>
    </row>
    <row r="7" spans="1:11" ht="20.25" customHeight="1" thickTop="1">
      <c r="A7" s="96">
        <v>2009</v>
      </c>
      <c r="B7" s="78" t="s">
        <v>48</v>
      </c>
      <c r="C7" s="77">
        <v>572.24128814974006</v>
      </c>
      <c r="D7" s="77">
        <v>340</v>
      </c>
      <c r="E7" s="77" t="s">
        <v>48</v>
      </c>
      <c r="F7" s="77">
        <v>1200</v>
      </c>
      <c r="G7" s="77">
        <v>199.05577865350003</v>
      </c>
      <c r="H7" s="77">
        <v>1652.7</v>
      </c>
      <c r="I7" s="98">
        <v>2009</v>
      </c>
    </row>
    <row r="8" spans="1:11" ht="20.25" customHeight="1">
      <c r="A8" s="97">
        <v>2010</v>
      </c>
      <c r="B8" s="79" t="s">
        <v>48</v>
      </c>
      <c r="C8" s="76">
        <v>595.35390065949991</v>
      </c>
      <c r="D8" s="76">
        <v>374</v>
      </c>
      <c r="E8" s="76" t="s">
        <v>48</v>
      </c>
      <c r="F8" s="76">
        <v>1485</v>
      </c>
      <c r="G8" s="76">
        <v>209.8713359116</v>
      </c>
      <c r="H8" s="76">
        <v>1679.6</v>
      </c>
      <c r="I8" s="99">
        <v>2010</v>
      </c>
      <c r="J8" s="123"/>
      <c r="K8" s="123"/>
    </row>
    <row r="9" spans="1:11" ht="20.25" customHeight="1">
      <c r="A9" s="96">
        <v>2011</v>
      </c>
      <c r="B9" s="78" t="s">
        <v>48</v>
      </c>
      <c r="C9" s="77">
        <v>621.34606567443006</v>
      </c>
      <c r="D9" s="77">
        <v>401</v>
      </c>
      <c r="E9" s="77" t="s">
        <v>48</v>
      </c>
      <c r="F9" s="77">
        <v>1685</v>
      </c>
      <c r="G9" s="77">
        <v>209.90884115410003</v>
      </c>
      <c r="H9" s="77">
        <v>1713.3</v>
      </c>
      <c r="I9" s="98">
        <v>2011</v>
      </c>
      <c r="J9" s="123"/>
      <c r="K9" s="123"/>
    </row>
    <row r="10" spans="1:11" ht="20.25" customHeight="1">
      <c r="A10" s="97">
        <v>2012</v>
      </c>
      <c r="B10" s="79" t="s">
        <v>48</v>
      </c>
      <c r="C10" s="76">
        <v>634.17612270205007</v>
      </c>
      <c r="D10" s="76">
        <v>425.90184199999999</v>
      </c>
      <c r="E10" s="76" t="s">
        <v>48</v>
      </c>
      <c r="F10" s="76">
        <v>1764</v>
      </c>
      <c r="G10" s="76">
        <v>210.13650934130004</v>
      </c>
      <c r="H10" s="76">
        <v>1818.6</v>
      </c>
      <c r="I10" s="99">
        <v>2012</v>
      </c>
      <c r="J10" s="123"/>
      <c r="K10" s="123"/>
    </row>
    <row r="11" spans="1:11" ht="20.25" customHeight="1">
      <c r="A11" s="96">
        <v>2013</v>
      </c>
      <c r="B11" s="78" t="s">
        <v>48</v>
      </c>
      <c r="C11" s="77">
        <v>638.32800759988004</v>
      </c>
      <c r="D11" s="77">
        <v>453.21450800000002</v>
      </c>
      <c r="E11" s="77" t="s">
        <v>48</v>
      </c>
      <c r="F11" s="77">
        <v>1812</v>
      </c>
      <c r="G11" s="77">
        <v>218.33633733520003</v>
      </c>
      <c r="H11" s="77">
        <v>1874.6</v>
      </c>
      <c r="I11" s="98">
        <v>2013</v>
      </c>
      <c r="J11" s="123"/>
      <c r="K11" s="123"/>
    </row>
    <row r="12" spans="1:11" ht="20.25" customHeight="1">
      <c r="A12" s="97">
        <v>2014</v>
      </c>
      <c r="B12" s="79">
        <f t="shared" ref="B12:B18" si="0">H12+G12+F12+E12+D12+C12</f>
        <v>5474.3324440900487</v>
      </c>
      <c r="C12" s="76">
        <v>653.70503428044992</v>
      </c>
      <c r="D12" s="76">
        <v>482.2</v>
      </c>
      <c r="E12" s="76">
        <v>244.07909999999978</v>
      </c>
      <c r="F12" s="76">
        <v>1912</v>
      </c>
      <c r="G12" s="76">
        <v>233.74830980960004</v>
      </c>
      <c r="H12" s="76">
        <v>1948.6</v>
      </c>
      <c r="I12" s="99">
        <v>2014</v>
      </c>
      <c r="J12" s="123"/>
      <c r="K12" s="123"/>
    </row>
    <row r="13" spans="1:11" ht="20.25" customHeight="1">
      <c r="A13" s="96">
        <v>2015</v>
      </c>
      <c r="B13" s="78">
        <f t="shared" si="0"/>
        <v>5778.9449326899803</v>
      </c>
      <c r="C13" s="77">
        <v>676.98300172177994</v>
      </c>
      <c r="D13" s="77">
        <v>533</v>
      </c>
      <c r="E13" s="77">
        <v>261.4039499999999</v>
      </c>
      <c r="F13" s="77">
        <v>2050</v>
      </c>
      <c r="G13" s="77">
        <v>252.85798096820005</v>
      </c>
      <c r="H13" s="77">
        <v>2004.7</v>
      </c>
      <c r="I13" s="98">
        <v>2015</v>
      </c>
      <c r="J13" s="123"/>
      <c r="K13" s="123"/>
    </row>
    <row r="14" spans="1:11" ht="20.25" customHeight="1">
      <c r="A14" s="97">
        <v>2016</v>
      </c>
      <c r="B14" s="79">
        <f t="shared" si="0"/>
        <v>6002.4337751080902</v>
      </c>
      <c r="C14" s="76">
        <v>712.35666899649004</v>
      </c>
      <c r="D14" s="76">
        <v>557</v>
      </c>
      <c r="E14" s="76">
        <v>302.92657399999996</v>
      </c>
      <c r="F14" s="76">
        <v>2241</v>
      </c>
      <c r="G14" s="76">
        <v>256.15053211160006</v>
      </c>
      <c r="H14" s="76">
        <v>1933</v>
      </c>
      <c r="I14" s="99">
        <v>2016</v>
      </c>
      <c r="J14" s="123"/>
      <c r="K14" s="123"/>
    </row>
    <row r="15" spans="1:11" ht="20.25" customHeight="1">
      <c r="A15" s="96">
        <v>2017</v>
      </c>
      <c r="B15" s="78">
        <f t="shared" si="0"/>
        <v>6305.8661089897714</v>
      </c>
      <c r="C15" s="77">
        <v>723.45295640427014</v>
      </c>
      <c r="D15" s="77">
        <v>602</v>
      </c>
      <c r="E15" s="77">
        <v>326.10000000000002</v>
      </c>
      <c r="F15" s="77">
        <v>2458</v>
      </c>
      <c r="G15" s="77">
        <v>258.31315258550001</v>
      </c>
      <c r="H15" s="77">
        <v>1938</v>
      </c>
      <c r="I15" s="98">
        <v>2017</v>
      </c>
      <c r="J15" s="123"/>
      <c r="K15" s="123"/>
    </row>
    <row r="16" spans="1:11" ht="20.25" customHeight="1">
      <c r="A16" s="97">
        <v>2018</v>
      </c>
      <c r="B16" s="79">
        <f t="shared" si="0"/>
        <v>6074.9624475750697</v>
      </c>
      <c r="C16" s="76">
        <v>721.88905598336987</v>
      </c>
      <c r="D16" s="76">
        <v>637</v>
      </c>
      <c r="E16" s="76">
        <v>340.40000000000003</v>
      </c>
      <c r="F16" s="76">
        <v>2155</v>
      </c>
      <c r="G16" s="76">
        <v>260.67339159170001</v>
      </c>
      <c r="H16" s="76">
        <v>1960</v>
      </c>
      <c r="I16" s="99">
        <v>2018</v>
      </c>
      <c r="J16" s="123"/>
      <c r="K16" s="123"/>
    </row>
    <row r="17" spans="1:11" ht="20.25" customHeight="1">
      <c r="A17" s="96">
        <v>2019</v>
      </c>
      <c r="B17" s="78">
        <f t="shared" si="0"/>
        <v>6240.5315524658399</v>
      </c>
      <c r="C17" s="77">
        <v>724.53</v>
      </c>
      <c r="D17" s="77">
        <v>671</v>
      </c>
      <c r="E17" s="77">
        <v>366.7</v>
      </c>
      <c r="F17" s="77">
        <v>2256</v>
      </c>
      <c r="G17" s="77">
        <v>261.30155246583996</v>
      </c>
      <c r="H17" s="77">
        <v>1961</v>
      </c>
      <c r="I17" s="98">
        <v>2019</v>
      </c>
      <c r="J17" s="123"/>
      <c r="K17" s="123"/>
    </row>
    <row r="18" spans="1:11" ht="20.25" customHeight="1">
      <c r="A18" s="97">
        <v>2020</v>
      </c>
      <c r="B18" s="79">
        <f t="shared" si="0"/>
        <v>6354.9105180653905</v>
      </c>
      <c r="C18" s="76">
        <v>755.76018596000006</v>
      </c>
      <c r="D18" s="76">
        <v>691</v>
      </c>
      <c r="E18" s="76">
        <v>393.8</v>
      </c>
      <c r="F18" s="76">
        <v>2275.4761680000001</v>
      </c>
      <c r="G18" s="76">
        <v>277.87416410539004</v>
      </c>
      <c r="H18" s="139">
        <v>1961</v>
      </c>
      <c r="I18" s="99">
        <v>2020</v>
      </c>
      <c r="J18" s="123"/>
      <c r="K18" s="123"/>
    </row>
    <row r="19" spans="1:11" ht="15" customHeight="1">
      <c r="A19" s="142" t="s">
        <v>194</v>
      </c>
      <c r="B19" s="141"/>
      <c r="C19" s="109"/>
      <c r="D19" s="109"/>
      <c r="E19" s="177" t="s">
        <v>193</v>
      </c>
      <c r="F19" s="177"/>
      <c r="G19" s="177"/>
      <c r="H19" s="177"/>
      <c r="I19" s="177"/>
    </row>
    <row r="20" spans="1:11" ht="15" customHeight="1">
      <c r="A20" s="142" t="s">
        <v>251</v>
      </c>
      <c r="B20" s="141"/>
      <c r="C20" s="109"/>
      <c r="D20" s="109"/>
      <c r="E20" s="176" t="s">
        <v>250</v>
      </c>
      <c r="F20" s="176"/>
      <c r="G20" s="176"/>
      <c r="H20" s="176"/>
      <c r="I20" s="176"/>
    </row>
  </sheetData>
  <mergeCells count="9">
    <mergeCell ref="E19:I19"/>
    <mergeCell ref="E20:I20"/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="106" zoomScaleNormal="100" zoomScaleSheetLayoutView="106" workbookViewId="0">
      <selection activeCell="E6" sqref="E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60" t="s">
        <v>111</v>
      </c>
      <c r="B1" s="160"/>
      <c r="C1" s="160"/>
      <c r="D1" s="160"/>
      <c r="E1" s="160"/>
      <c r="F1" s="160"/>
      <c r="G1" s="160"/>
      <c r="H1" s="160"/>
      <c r="I1" s="160"/>
    </row>
    <row r="2" spans="1:11" ht="18" customHeight="1">
      <c r="A2" s="163" t="s">
        <v>196</v>
      </c>
      <c r="B2" s="163"/>
      <c r="C2" s="163"/>
      <c r="D2" s="163"/>
      <c r="E2" s="163"/>
      <c r="F2" s="163"/>
      <c r="G2" s="163"/>
      <c r="H2" s="163"/>
      <c r="I2" s="164"/>
      <c r="K2" s="56"/>
    </row>
    <row r="3" spans="1:11" ht="18" customHeight="1">
      <c r="A3" s="165" t="s">
        <v>197</v>
      </c>
      <c r="B3" s="165"/>
      <c r="C3" s="165"/>
      <c r="D3" s="165"/>
      <c r="E3" s="165"/>
      <c r="F3" s="165"/>
      <c r="G3" s="165"/>
      <c r="H3" s="165"/>
      <c r="I3" s="166"/>
    </row>
    <row r="4" spans="1:11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1" ht="39.950000000000003" customHeight="1" thickTop="1">
      <c r="A5" s="161" t="s">
        <v>22</v>
      </c>
      <c r="B5" s="110" t="s">
        <v>45</v>
      </c>
      <c r="C5" s="110" t="s">
        <v>13</v>
      </c>
      <c r="D5" s="110" t="s">
        <v>43</v>
      </c>
      <c r="E5" s="110" t="s">
        <v>154</v>
      </c>
      <c r="F5" s="110" t="s">
        <v>10</v>
      </c>
      <c r="G5" s="110" t="s">
        <v>109</v>
      </c>
      <c r="H5" s="110" t="s">
        <v>41</v>
      </c>
      <c r="I5" s="161" t="s">
        <v>0</v>
      </c>
    </row>
    <row r="6" spans="1:11" ht="39.950000000000003" customHeight="1" thickBot="1">
      <c r="A6" s="162"/>
      <c r="B6" s="111" t="s">
        <v>46</v>
      </c>
      <c r="C6" s="126" t="s">
        <v>158</v>
      </c>
      <c r="D6" s="111" t="s">
        <v>21</v>
      </c>
      <c r="E6" s="111" t="s">
        <v>150</v>
      </c>
      <c r="F6" s="111" t="s">
        <v>97</v>
      </c>
      <c r="G6" s="111" t="s">
        <v>110</v>
      </c>
      <c r="H6" s="111" t="s">
        <v>102</v>
      </c>
      <c r="I6" s="162"/>
    </row>
    <row r="7" spans="1:11" ht="20.25" customHeight="1" thickTop="1">
      <c r="A7" s="96">
        <v>2009</v>
      </c>
      <c r="B7" s="80" t="s">
        <v>48</v>
      </c>
      <c r="C7" s="80">
        <v>41.8</v>
      </c>
      <c r="D7" s="80">
        <v>41.7</v>
      </c>
      <c r="E7" s="80" t="s">
        <v>48</v>
      </c>
      <c r="F7" s="80">
        <v>185</v>
      </c>
      <c r="G7" s="80">
        <v>38.200000000000003</v>
      </c>
      <c r="H7" s="80" t="s">
        <v>48</v>
      </c>
      <c r="I7" s="98">
        <v>2009</v>
      </c>
    </row>
    <row r="8" spans="1:11" ht="20.25" customHeight="1">
      <c r="A8" s="97">
        <v>2010</v>
      </c>
      <c r="B8" s="81" t="s">
        <v>48</v>
      </c>
      <c r="C8" s="81">
        <v>41.9</v>
      </c>
      <c r="D8" s="81">
        <v>51.1</v>
      </c>
      <c r="E8" s="81" t="s">
        <v>48</v>
      </c>
      <c r="F8" s="81">
        <v>219</v>
      </c>
      <c r="G8" s="81">
        <v>35.4</v>
      </c>
      <c r="H8" s="81" t="s">
        <v>48</v>
      </c>
      <c r="I8" s="124">
        <v>2010</v>
      </c>
      <c r="J8" s="125"/>
    </row>
    <row r="9" spans="1:11" ht="20.25" customHeight="1">
      <c r="A9" s="96">
        <v>2011</v>
      </c>
      <c r="B9" s="80" t="s">
        <v>48</v>
      </c>
      <c r="C9" s="80">
        <v>46.4</v>
      </c>
      <c r="D9" s="80">
        <v>63.7</v>
      </c>
      <c r="E9" s="80" t="s">
        <v>48</v>
      </c>
      <c r="F9" s="80">
        <v>225</v>
      </c>
      <c r="G9" s="80">
        <v>37.6</v>
      </c>
      <c r="H9" s="80" t="s">
        <v>48</v>
      </c>
      <c r="I9" s="98">
        <v>2011</v>
      </c>
    </row>
    <row r="10" spans="1:11" ht="20.25" customHeight="1">
      <c r="A10" s="97">
        <v>2012</v>
      </c>
      <c r="B10" s="81"/>
      <c r="C10" s="81">
        <v>47</v>
      </c>
      <c r="D10" s="81">
        <v>78.799800000000005</v>
      </c>
      <c r="E10" s="81" t="s">
        <v>48</v>
      </c>
      <c r="F10" s="81">
        <v>194</v>
      </c>
      <c r="G10" s="76">
        <v>36.700000000000003</v>
      </c>
      <c r="H10" s="76">
        <v>308.65009800000001</v>
      </c>
      <c r="I10" s="99">
        <v>2012</v>
      </c>
    </row>
    <row r="11" spans="1:11" ht="20.25" customHeight="1">
      <c r="A11" s="96">
        <v>2013</v>
      </c>
      <c r="B11" s="80" t="s">
        <v>48</v>
      </c>
      <c r="C11" s="80">
        <v>36.200000000000003</v>
      </c>
      <c r="D11" s="80">
        <v>80.040199999999999</v>
      </c>
      <c r="E11" s="80" t="s">
        <v>48</v>
      </c>
      <c r="F11" s="80">
        <v>183</v>
      </c>
      <c r="G11" s="77">
        <v>32.4</v>
      </c>
      <c r="H11" s="77">
        <v>376.79985174678899</v>
      </c>
      <c r="I11" s="98">
        <v>2013</v>
      </c>
    </row>
    <row r="12" spans="1:11" ht="20.25" customHeight="1">
      <c r="A12" s="97">
        <v>2014</v>
      </c>
      <c r="B12" s="81" t="s">
        <v>48</v>
      </c>
      <c r="C12" s="81">
        <v>39.9</v>
      </c>
      <c r="D12" s="81">
        <v>94.01</v>
      </c>
      <c r="E12" s="81" t="s">
        <v>48</v>
      </c>
      <c r="F12" s="81">
        <v>256</v>
      </c>
      <c r="G12" s="76">
        <v>31.4</v>
      </c>
      <c r="H12" s="76">
        <v>431.25272478376678</v>
      </c>
      <c r="I12" s="99">
        <v>2014</v>
      </c>
    </row>
    <row r="13" spans="1:11" ht="20.25" customHeight="1">
      <c r="A13" s="96">
        <v>2015</v>
      </c>
      <c r="B13" s="78">
        <f t="shared" ref="B13:B18" si="0">SUM(C13:H13)</f>
        <v>892.36862536106105</v>
      </c>
      <c r="C13" s="77">
        <v>44.86958825141005</v>
      </c>
      <c r="D13" s="77">
        <v>97.37700000000001</v>
      </c>
      <c r="E13" s="77">
        <v>39.794065000000003</v>
      </c>
      <c r="F13" s="77">
        <v>229</v>
      </c>
      <c r="G13" s="77">
        <v>29.6</v>
      </c>
      <c r="H13" s="77">
        <v>451.72797210965098</v>
      </c>
      <c r="I13" s="98">
        <v>2015</v>
      </c>
    </row>
    <row r="14" spans="1:11" ht="20.25" customHeight="1">
      <c r="A14" s="97">
        <v>2016</v>
      </c>
      <c r="B14" s="79">
        <f t="shared" si="0"/>
        <v>917.70502255280212</v>
      </c>
      <c r="C14" s="139">
        <v>44.86958825141005</v>
      </c>
      <c r="D14" s="76">
        <v>104.17919700000002</v>
      </c>
      <c r="E14" s="76">
        <v>43.462975</v>
      </c>
      <c r="F14" s="76">
        <v>216</v>
      </c>
      <c r="G14" s="76">
        <v>39.200000000000003</v>
      </c>
      <c r="H14" s="76">
        <v>469.99326230139201</v>
      </c>
      <c r="I14" s="99">
        <v>2016</v>
      </c>
    </row>
    <row r="15" spans="1:11" ht="20.25" customHeight="1">
      <c r="A15" s="96">
        <v>2017</v>
      </c>
      <c r="B15" s="148">
        <f t="shared" si="0"/>
        <v>1012.52178625141</v>
      </c>
      <c r="C15" s="140">
        <v>44.86958825141005</v>
      </c>
      <c r="D15" s="131">
        <v>130.53740099999999</v>
      </c>
      <c r="E15" s="131">
        <v>47.814796999999999</v>
      </c>
      <c r="F15" s="131">
        <v>254</v>
      </c>
      <c r="G15" s="131">
        <v>41.3</v>
      </c>
      <c r="H15" s="131">
        <v>494</v>
      </c>
      <c r="I15" s="98">
        <v>2017</v>
      </c>
    </row>
    <row r="16" spans="1:11" ht="20.25" customHeight="1">
      <c r="A16" s="97">
        <v>2018</v>
      </c>
      <c r="B16" s="138">
        <f t="shared" si="0"/>
        <v>1099.5723152514101</v>
      </c>
      <c r="C16" s="139">
        <v>44.86958825141005</v>
      </c>
      <c r="D16" s="130">
        <v>150.87708000000001</v>
      </c>
      <c r="E16" s="130">
        <v>47.525646999999999</v>
      </c>
      <c r="F16" s="130">
        <v>302</v>
      </c>
      <c r="G16" s="139">
        <v>41.3</v>
      </c>
      <c r="H16" s="76">
        <v>513</v>
      </c>
      <c r="I16" s="99">
        <v>2018</v>
      </c>
    </row>
    <row r="17" spans="1:9" ht="20.25" customHeight="1">
      <c r="A17" s="96">
        <v>2019</v>
      </c>
      <c r="B17" s="148">
        <f t="shared" si="0"/>
        <v>1154.7306947174102</v>
      </c>
      <c r="C17" s="140">
        <v>44.86958825141005</v>
      </c>
      <c r="D17" s="131">
        <v>162.70407800000004</v>
      </c>
      <c r="E17" s="131">
        <v>48.213493</v>
      </c>
      <c r="F17" s="131">
        <v>311</v>
      </c>
      <c r="G17" s="140">
        <v>41.3</v>
      </c>
      <c r="H17" s="131">
        <v>546.64353546600012</v>
      </c>
      <c r="I17" s="98">
        <v>2019</v>
      </c>
    </row>
    <row r="18" spans="1:9" ht="20.25" customHeight="1">
      <c r="A18" s="97">
        <v>2020</v>
      </c>
      <c r="B18" s="138">
        <f t="shared" si="0"/>
        <v>1212.0978357174101</v>
      </c>
      <c r="C18" s="139">
        <v>44.86958825141005</v>
      </c>
      <c r="D18" s="130">
        <v>175.53</v>
      </c>
      <c r="E18" s="130">
        <v>64.754711999999998</v>
      </c>
      <c r="F18" s="130">
        <v>339</v>
      </c>
      <c r="G18" s="139">
        <v>41.3</v>
      </c>
      <c r="H18" s="139">
        <v>546.64353546600012</v>
      </c>
      <c r="I18" s="99">
        <v>2020</v>
      </c>
    </row>
    <row r="19" spans="1:9" ht="41.25" customHeight="1">
      <c r="A19" s="181" t="s">
        <v>172</v>
      </c>
      <c r="B19" s="181"/>
      <c r="C19" s="181"/>
      <c r="D19" s="144"/>
      <c r="E19" s="144"/>
      <c r="F19" s="180" t="s">
        <v>173</v>
      </c>
      <c r="G19" s="180"/>
      <c r="H19" s="180"/>
      <c r="I19" s="180"/>
    </row>
    <row r="20" spans="1:9" ht="16.5" customHeight="1">
      <c r="A20" s="147" t="s">
        <v>206</v>
      </c>
      <c r="B20" s="144"/>
      <c r="C20" s="144"/>
      <c r="D20" s="144"/>
      <c r="E20" s="158" t="s">
        <v>205</v>
      </c>
      <c r="F20" s="158"/>
      <c r="G20" s="158"/>
      <c r="H20" s="158"/>
      <c r="I20" s="158"/>
    </row>
  </sheetData>
  <mergeCells count="10">
    <mergeCell ref="E20:I20"/>
    <mergeCell ref="A1:I1"/>
    <mergeCell ref="F19:I19"/>
    <mergeCell ref="A19:C19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112" zoomScaleNormal="100" zoomScaleSheetLayoutView="112" workbookViewId="0">
      <selection activeCell="E13" sqref="E13"/>
    </sheetView>
  </sheetViews>
  <sheetFormatPr defaultRowHeight="15"/>
  <cols>
    <col min="2" max="2" width="14.7109375" customWidth="1"/>
    <col min="3" max="8" width="8.7109375" customWidth="1"/>
    <col min="9" max="9" width="10.85546875" customWidth="1"/>
  </cols>
  <sheetData>
    <row r="1" spans="1:10" ht="17.25">
      <c r="A1" s="160" t="s">
        <v>112</v>
      </c>
      <c r="B1" s="160"/>
      <c r="C1" s="160"/>
      <c r="D1" s="160"/>
      <c r="E1" s="160"/>
      <c r="F1" s="160"/>
      <c r="G1" s="160"/>
      <c r="H1" s="160"/>
      <c r="I1" s="160"/>
    </row>
    <row r="2" spans="1:10" ht="18.75" customHeight="1">
      <c r="A2" s="184" t="s">
        <v>252</v>
      </c>
      <c r="B2" s="184"/>
      <c r="C2" s="184"/>
      <c r="D2" s="184"/>
      <c r="E2" s="184"/>
      <c r="F2" s="184"/>
      <c r="G2" s="184"/>
      <c r="H2" s="184"/>
      <c r="I2" s="185"/>
    </row>
    <row r="3" spans="1:10" ht="18.75" customHeight="1">
      <c r="A3" s="165" t="s">
        <v>199</v>
      </c>
      <c r="B3" s="165"/>
      <c r="C3" s="165"/>
      <c r="D3" s="165"/>
      <c r="E3" s="165"/>
      <c r="F3" s="165"/>
      <c r="G3" s="165"/>
      <c r="H3" s="165"/>
      <c r="I3" s="166"/>
    </row>
    <row r="4" spans="1:10" ht="15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10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149</v>
      </c>
      <c r="F5" s="110" t="s">
        <v>10</v>
      </c>
      <c r="G5" s="110" t="s">
        <v>42</v>
      </c>
      <c r="H5" s="110" t="s">
        <v>41</v>
      </c>
      <c r="I5" s="161" t="s">
        <v>0</v>
      </c>
    </row>
    <row r="6" spans="1:10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150</v>
      </c>
      <c r="F6" s="111" t="s">
        <v>97</v>
      </c>
      <c r="G6" s="111" t="s">
        <v>19</v>
      </c>
      <c r="H6" s="111" t="s">
        <v>102</v>
      </c>
      <c r="I6" s="162"/>
    </row>
    <row r="7" spans="1:10" ht="20.25" customHeight="1" thickTop="1">
      <c r="A7" s="96">
        <v>2009</v>
      </c>
      <c r="B7" s="78" t="s">
        <v>47</v>
      </c>
      <c r="C7" s="80">
        <f>'T02'!C7+'T03'!C7+'T04'!C7+'T05'!C7</f>
        <v>1643.56034781894</v>
      </c>
      <c r="D7" s="80">
        <f>'T02'!D7+'T03'!D7+'T04'!D7+'T05'!D7</f>
        <v>630.59</v>
      </c>
      <c r="E7" s="78" t="s">
        <v>47</v>
      </c>
      <c r="F7" s="80">
        <f>'T02'!F7+'T03'!F7+'T04'!F7+'T05'!F7</f>
        <v>17639</v>
      </c>
      <c r="G7" s="80">
        <f>'T02'!G7+'T03'!G7+'T04'!G7+'T05'!G7</f>
        <v>406.35577865350001</v>
      </c>
      <c r="H7" s="78" t="s">
        <v>47</v>
      </c>
      <c r="I7" s="98">
        <v>2009</v>
      </c>
      <c r="J7" s="123"/>
    </row>
    <row r="8" spans="1:10" ht="20.25" customHeight="1">
      <c r="A8" s="97">
        <v>2010</v>
      </c>
      <c r="B8" s="79" t="s">
        <v>47</v>
      </c>
      <c r="C8" s="81">
        <f>'T02'!C8+'T03'!C8+'T04'!C8+'T05'!C8</f>
        <v>1808.7914223014102</v>
      </c>
      <c r="D8" s="81">
        <f>'T02'!D8+'T03'!D8+'T04'!D8+'T05'!D8</f>
        <v>673.32</v>
      </c>
      <c r="E8" s="79" t="s">
        <v>47</v>
      </c>
      <c r="F8" s="81">
        <f>'T02'!F8+'T03'!F8+'T04'!F8+'T05'!F8</f>
        <v>17673</v>
      </c>
      <c r="G8" s="81">
        <f>'T02'!G8+'T03'!G8+'T04'!G8+'T05'!G8</f>
        <v>427.07133591159999</v>
      </c>
      <c r="H8" s="79" t="s">
        <v>47</v>
      </c>
      <c r="I8" s="99">
        <v>2010</v>
      </c>
      <c r="J8" s="123"/>
    </row>
    <row r="9" spans="1:10" ht="20.25" customHeight="1">
      <c r="A9" s="96">
        <v>2011</v>
      </c>
      <c r="B9" s="78" t="s">
        <v>47</v>
      </c>
      <c r="C9" s="80">
        <f>'T02'!C9+'T03'!C9+'T04'!C9+'T05'!C9</f>
        <v>1431.64574210623</v>
      </c>
      <c r="D9" s="80">
        <f>'T02'!D9+'T03'!D9+'T04'!D9+'T05'!D9</f>
        <v>714.23</v>
      </c>
      <c r="E9" s="78" t="s">
        <v>47</v>
      </c>
      <c r="F9" s="80">
        <f>'T02'!F9+'T03'!F9+'T04'!F9+'T05'!F9</f>
        <v>19402</v>
      </c>
      <c r="G9" s="80">
        <f>'T02'!G9+'T03'!G9+'T04'!G9+'T05'!G9</f>
        <v>434.10884115410005</v>
      </c>
      <c r="H9" s="78" t="s">
        <v>47</v>
      </c>
      <c r="I9" s="98">
        <v>2011</v>
      </c>
      <c r="J9" s="123"/>
    </row>
    <row r="10" spans="1:10" ht="20.25" customHeight="1">
      <c r="A10" s="97">
        <v>2012</v>
      </c>
      <c r="B10" s="79" t="s">
        <v>47</v>
      </c>
      <c r="C10" s="76">
        <f>'T02'!C10+'T03'!C10+'T04'!C10+'T05'!C10</f>
        <v>1435.36460673288</v>
      </c>
      <c r="D10" s="76">
        <f>'T02'!D10+'T03'!D10+'T04'!D10+'T05'!D10</f>
        <v>754.91164200000003</v>
      </c>
      <c r="E10" s="79" t="s">
        <v>47</v>
      </c>
      <c r="F10" s="76">
        <f>'T02'!F10+'T03'!F10+'T04'!F10+'T05'!F10</f>
        <v>21103</v>
      </c>
      <c r="G10" s="76">
        <f>'T02'!G10+'T03'!G10+'T04'!G10+'T05'!G10</f>
        <v>425.4365093413</v>
      </c>
      <c r="H10" s="76">
        <f>'T02'!H10+'T03'!H10+'T04'!H10+'T05'!H10</f>
        <v>4032.250098</v>
      </c>
      <c r="I10" s="99">
        <v>2012</v>
      </c>
      <c r="J10" s="123"/>
    </row>
    <row r="11" spans="1:10" ht="20.25" customHeight="1">
      <c r="A11" s="96">
        <v>2013</v>
      </c>
      <c r="B11" s="78" t="s">
        <v>47</v>
      </c>
      <c r="C11" s="77">
        <f>'T02'!C11+'T03'!C11+'T04'!C11+'T05'!C11</f>
        <v>1461.4547245430501</v>
      </c>
      <c r="D11" s="77">
        <f>'T02'!D11+'T03'!D11+'T04'!D11+'T05'!D11</f>
        <v>783.33470800000009</v>
      </c>
      <c r="E11" s="78" t="s">
        <v>47</v>
      </c>
      <c r="F11" s="77">
        <f>'T02'!F11+'T03'!F11+'T04'!F11+'T05'!F11</f>
        <v>22478</v>
      </c>
      <c r="G11" s="77">
        <f>'T02'!G11+'T03'!G11+'T04'!G11+'T05'!G11</f>
        <v>432.93633733519999</v>
      </c>
      <c r="H11" s="77">
        <f>'T02'!H11+'T03'!H11+'T04'!H11+'T05'!H11</f>
        <v>4074.399851746789</v>
      </c>
      <c r="I11" s="98">
        <v>2013</v>
      </c>
      <c r="J11" s="123"/>
    </row>
    <row r="12" spans="1:10" ht="20.25" customHeight="1">
      <c r="A12" s="97">
        <v>2014</v>
      </c>
      <c r="B12" s="79" t="s">
        <v>47</v>
      </c>
      <c r="C12" s="76">
        <f>'T02'!C12+'T03'!C12+'T04'!C12+'T05'!C12</f>
        <v>1603.5380040081</v>
      </c>
      <c r="D12" s="76">
        <f>'T02'!D12+'T03'!D12+'T04'!D12+'T05'!D12</f>
        <v>826.49</v>
      </c>
      <c r="E12" s="79" t="s">
        <v>47</v>
      </c>
      <c r="F12" s="76">
        <f>'T02'!F12+'T03'!F12+'T04'!F12+'T05'!F12</f>
        <v>23643</v>
      </c>
      <c r="G12" s="76">
        <f>'T02'!G12+'T03'!G12+'T04'!G12+'T05'!G12</f>
        <v>444.24830980960002</v>
      </c>
      <c r="H12" s="76">
        <f>'T02'!H12+'T03'!H12+'T04'!H12+'T05'!H12</f>
        <v>4166.3927247837664</v>
      </c>
      <c r="I12" s="99">
        <v>2014</v>
      </c>
      <c r="J12" s="123"/>
    </row>
    <row r="13" spans="1:10" ht="20.25" customHeight="1">
      <c r="A13" s="96">
        <v>2015</v>
      </c>
      <c r="B13" s="78">
        <f>'T02'!B13+'T03'!B13+'T04'!B13+'T05'!B13</f>
        <v>35784.301245657254</v>
      </c>
      <c r="C13" s="77">
        <f>'T02'!C13+'T03'!C13+'T04'!C13+'T05'!C13</f>
        <v>1484.7402775794101</v>
      </c>
      <c r="D13" s="77">
        <f>'T02'!D13+'T03'!D13+'T04'!D13+'T05'!D13</f>
        <v>880.37699999999995</v>
      </c>
      <c r="E13" s="77">
        <f>'T02'!E13+'T03'!E13+'T04'!E13+'T05'!E13</f>
        <v>1935.1980149999999</v>
      </c>
      <c r="F13" s="77">
        <f>'T02'!F13+'T03'!F13+'T04'!F13+'T05'!F13</f>
        <v>25050</v>
      </c>
      <c r="G13" s="77">
        <f>'T02'!G13+'T03'!G13+'T04'!G13+'T05'!G13</f>
        <v>441.55798096820007</v>
      </c>
      <c r="H13" s="77">
        <f>'T02'!H13+'T03'!H13+'T04'!H13+'T05'!H13</f>
        <v>5992.4279721096509</v>
      </c>
      <c r="I13" s="98">
        <v>2015</v>
      </c>
      <c r="J13" s="123"/>
    </row>
    <row r="14" spans="1:10" ht="20.25" customHeight="1">
      <c r="A14" s="97">
        <v>2016</v>
      </c>
      <c r="B14" s="79">
        <f>'T02'!B14+'T03'!B14+'T04'!B14+'T05'!B14</f>
        <v>34168.493969710398</v>
      </c>
      <c r="C14" s="76">
        <f>'T02'!C14+'T03'!C14+'T04'!C14+'T05'!C14</f>
        <v>1557.4814292974102</v>
      </c>
      <c r="D14" s="76">
        <f>'T02'!D14+'T03'!D14+'T04'!D14+'T05'!D14</f>
        <v>911.17919700000004</v>
      </c>
      <c r="E14" s="76">
        <f>'T02'!E14+'T03'!E14+'T04'!E14+'T05'!E14</f>
        <v>1980.389549</v>
      </c>
      <c r="F14" s="76">
        <f>'T02'!F14+'T03'!F14+'T04'!F14+'T05'!F14</f>
        <v>24227</v>
      </c>
      <c r="G14" s="76">
        <f>'T02'!G14+'T03'!G14+'T04'!G14+'T05'!G14</f>
        <v>450.45053211160001</v>
      </c>
      <c r="H14" s="76">
        <f>'T02'!H14+'T03'!H14+'T04'!H14+'T05'!H14</f>
        <v>5041.993262301392</v>
      </c>
      <c r="I14" s="99">
        <v>2016</v>
      </c>
      <c r="J14" s="123"/>
    </row>
    <row r="15" spans="1:10" ht="20.25" customHeight="1">
      <c r="A15" s="96">
        <v>2017</v>
      </c>
      <c r="B15" s="78">
        <f>'T02'!B15+'T03'!B15+'T04'!B15+'T05'!B15</f>
        <v>33547.768499071186</v>
      </c>
      <c r="C15" s="77">
        <f>'T02'!C15+'T03'!C15+'T04'!C15+'T05'!C15</f>
        <v>1614.3031484856801</v>
      </c>
      <c r="D15" s="77">
        <f>'T02'!D15+'T03'!D15+'T04'!D15+'T05'!D15</f>
        <v>982.53740100000005</v>
      </c>
      <c r="E15" s="77">
        <f>'T02'!E15+'T03'!E15+'T04'!E15+'T05'!E15</f>
        <v>2148.9147969999999</v>
      </c>
      <c r="F15" s="77">
        <f>'T02'!F15+'T03'!F15+'T04'!F15+'T05'!F15</f>
        <v>23350</v>
      </c>
      <c r="G15" s="77">
        <f>'T02'!G15+'T03'!G15+'T04'!G15+'T05'!G15</f>
        <v>458.01315258549999</v>
      </c>
      <c r="H15" s="77">
        <f>'T02'!H15+'T03'!H15+'T04'!H15+'T05'!H15</f>
        <v>4994</v>
      </c>
      <c r="I15" s="98">
        <v>2017</v>
      </c>
      <c r="J15" s="123"/>
    </row>
    <row r="16" spans="1:10" ht="20.25" customHeight="1">
      <c r="A16" s="97">
        <v>2018</v>
      </c>
      <c r="B16" s="79">
        <f>'T02'!B16+'T03'!B16+'T04'!B16+'T05'!B16</f>
        <v>33986.229196276479</v>
      </c>
      <c r="C16" s="76">
        <f>'T02'!C16+'T03'!C16+'T04'!C16+'T05'!C16</f>
        <v>1540.0530776847797</v>
      </c>
      <c r="D16" s="76">
        <f>'T02'!D16+'T03'!D16+'T04'!D16+'T05'!D16</f>
        <v>1037.87708</v>
      </c>
      <c r="E16" s="76">
        <f>'T02'!E16+'T03'!E16+'T04'!E16+'T05'!E16</f>
        <v>2145.925647</v>
      </c>
      <c r="F16" s="76">
        <f>'T02'!F16+'T03'!F16+'T04'!F16+'T05'!F16</f>
        <v>23828</v>
      </c>
      <c r="G16" s="76">
        <f>'T02'!G16+'T03'!G16+'T04'!G16+'T05'!G16</f>
        <v>460.3733915917</v>
      </c>
      <c r="H16" s="76">
        <f>'T02'!H16+'T03'!H16+'T04'!H16+'T05'!H16</f>
        <v>4974</v>
      </c>
      <c r="I16" s="99">
        <v>2018</v>
      </c>
      <c r="J16" s="123"/>
    </row>
    <row r="17" spans="1:10" ht="20.25" customHeight="1">
      <c r="A17" s="96">
        <v>2019</v>
      </c>
      <c r="B17" s="78">
        <f>'T02'!B17+'T03'!B17+'T04'!B17+'T05'!B17</f>
        <v>25657.528788973254</v>
      </c>
      <c r="C17" s="77">
        <f>'T02'!C17+'T03'!C17+'T04'!C17+'T05'!C17</f>
        <v>1538.26613004141</v>
      </c>
      <c r="D17" s="77">
        <f>'T02'!D17+'T03'!D17+'T04'!D17+'T05'!D17</f>
        <v>1083.704078</v>
      </c>
      <c r="E17" s="77">
        <f>'T02'!E17+'T03'!E17+'T04'!E17+'T05'!E17</f>
        <v>2172.913493</v>
      </c>
      <c r="F17" s="77">
        <f>'T02'!F17+'T03'!F17+'T04'!F17+'T05'!F17</f>
        <v>15393</v>
      </c>
      <c r="G17" s="77">
        <f>'T02'!G17+'T03'!G17+'T04'!G17+'T05'!G17</f>
        <v>461.00155246584001</v>
      </c>
      <c r="H17" s="77">
        <f>'T02'!H17+'T03'!H17+'T04'!H17+'T05'!H17</f>
        <v>5008.6435354659998</v>
      </c>
      <c r="I17" s="98">
        <v>2019</v>
      </c>
      <c r="J17" s="123"/>
    </row>
    <row r="18" spans="1:10" ht="20.25" customHeight="1">
      <c r="A18" s="97">
        <v>2020</v>
      </c>
      <c r="B18" s="79">
        <f>'T02'!B18+'T03'!B18+'T04'!B18+'T05'!B18</f>
        <v>26374.2071236228</v>
      </c>
      <c r="C18" s="76">
        <f>'T02'!C18+'T03'!C18+'T04'!C18+'T05'!C18</f>
        <v>1572.4285440514102</v>
      </c>
      <c r="D18" s="76">
        <f>'T02'!D18+'T03'!D18+'T04'!D18+'T05'!D18</f>
        <v>1116.53</v>
      </c>
      <c r="E18" s="76">
        <f>'T02'!E18+'T03'!E18+'T04'!E18+'T05'!E18</f>
        <v>2219.5547120000001</v>
      </c>
      <c r="F18" s="76">
        <f>'T02'!F18+'T03'!F18+'T04'!F18+'T05'!F18</f>
        <v>15979.476168000001</v>
      </c>
      <c r="G18" s="76">
        <f>'T02'!G18+'T03'!G18+'T04'!G18+'T05'!G18</f>
        <v>477.57416410539003</v>
      </c>
      <c r="H18" s="76">
        <f>'T02'!H18+'T03'!H18+'T04'!H18+'T05'!H18</f>
        <v>5008.6435354659998</v>
      </c>
      <c r="I18" s="99">
        <v>2020</v>
      </c>
      <c r="J18" s="123"/>
    </row>
    <row r="19" spans="1:10" ht="29.25" customHeight="1">
      <c r="A19" s="183" t="s">
        <v>254</v>
      </c>
      <c r="B19" s="183"/>
      <c r="C19" s="183"/>
      <c r="D19" s="183"/>
      <c r="E19" s="182" t="s">
        <v>253</v>
      </c>
      <c r="F19" s="182"/>
      <c r="G19" s="182"/>
      <c r="H19" s="182"/>
      <c r="I19" s="182"/>
    </row>
  </sheetData>
  <mergeCells count="9">
    <mergeCell ref="A1:I1"/>
    <mergeCell ref="A5:A6"/>
    <mergeCell ref="I5:I6"/>
    <mergeCell ref="A3:I3"/>
    <mergeCell ref="E19:I19"/>
    <mergeCell ref="A19:D19"/>
    <mergeCell ref="A2:I2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="106" zoomScaleNormal="100" zoomScaleSheetLayoutView="106" workbookViewId="0">
      <selection activeCell="H8" sqref="H8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10.140625" customWidth="1"/>
    <col min="8" max="9" width="8.7109375" customWidth="1"/>
  </cols>
  <sheetData>
    <row r="1" spans="1:9" ht="18" customHeight="1">
      <c r="A1" s="160" t="s">
        <v>117</v>
      </c>
      <c r="B1" s="160"/>
      <c r="C1" s="160"/>
      <c r="D1" s="160"/>
      <c r="E1" s="160"/>
      <c r="F1" s="160"/>
      <c r="G1" s="160"/>
      <c r="H1" s="160"/>
      <c r="I1" s="160"/>
    </row>
    <row r="2" spans="1:9" s="11" customFormat="1" ht="42" customHeight="1">
      <c r="A2" s="191" t="s">
        <v>201</v>
      </c>
      <c r="B2" s="191"/>
      <c r="C2" s="191"/>
      <c r="D2" s="191"/>
      <c r="E2" s="191"/>
      <c r="F2" s="191"/>
      <c r="G2" s="191"/>
      <c r="H2" s="191"/>
      <c r="I2" s="192"/>
    </row>
    <row r="3" spans="1:9" ht="18" customHeight="1">
      <c r="A3" s="193" t="s">
        <v>202</v>
      </c>
      <c r="B3" s="193"/>
      <c r="C3" s="193"/>
      <c r="D3" s="193"/>
      <c r="E3" s="193"/>
      <c r="F3" s="193"/>
      <c r="G3" s="193"/>
      <c r="H3" s="193"/>
      <c r="I3" s="194"/>
    </row>
    <row r="4" spans="1:9" ht="18" customHeight="1" thickBot="1">
      <c r="A4" s="169" t="s">
        <v>67</v>
      </c>
      <c r="B4" s="170"/>
      <c r="C4" s="170"/>
      <c r="D4" s="170"/>
      <c r="E4" s="167" t="s">
        <v>72</v>
      </c>
      <c r="F4" s="167"/>
      <c r="G4" s="167"/>
      <c r="H4" s="167"/>
      <c r="I4" s="168"/>
    </row>
    <row r="5" spans="1:9" ht="39.950000000000003" customHeight="1" thickTop="1">
      <c r="A5" s="161" t="s">
        <v>22</v>
      </c>
      <c r="B5" s="110" t="s">
        <v>45</v>
      </c>
      <c r="C5" s="110" t="s">
        <v>44</v>
      </c>
      <c r="D5" s="110" t="s">
        <v>43</v>
      </c>
      <c r="E5" s="110" t="s">
        <v>11</v>
      </c>
      <c r="F5" s="110" t="s">
        <v>10</v>
      </c>
      <c r="G5" s="110" t="s">
        <v>195</v>
      </c>
      <c r="H5" s="110" t="s">
        <v>115</v>
      </c>
      <c r="I5" s="161" t="s">
        <v>0</v>
      </c>
    </row>
    <row r="6" spans="1:9" ht="39.950000000000003" customHeight="1" thickBot="1">
      <c r="A6" s="162"/>
      <c r="B6" s="111" t="s">
        <v>46</v>
      </c>
      <c r="C6" s="111" t="s">
        <v>24</v>
      </c>
      <c r="D6" s="111" t="s">
        <v>21</v>
      </c>
      <c r="E6" s="111" t="s">
        <v>20</v>
      </c>
      <c r="F6" s="111" t="s">
        <v>97</v>
      </c>
      <c r="G6" s="111" t="s">
        <v>200</v>
      </c>
      <c r="H6" s="111" t="s">
        <v>98</v>
      </c>
      <c r="I6" s="162"/>
    </row>
    <row r="7" spans="1:9" ht="20.25" customHeight="1" thickTop="1">
      <c r="A7" s="115">
        <v>2009</v>
      </c>
      <c r="B7" s="122" t="s">
        <v>47</v>
      </c>
      <c r="C7" s="80">
        <v>572.29999999999995</v>
      </c>
      <c r="D7" s="80">
        <v>340</v>
      </c>
      <c r="E7" s="80" t="s">
        <v>47</v>
      </c>
      <c r="F7" s="80" t="s">
        <v>47</v>
      </c>
      <c r="G7" s="80">
        <v>118.488</v>
      </c>
      <c r="H7" s="80">
        <v>1652.7</v>
      </c>
      <c r="I7" s="113">
        <v>2009</v>
      </c>
    </row>
    <row r="8" spans="1:9" ht="20.25" customHeight="1">
      <c r="A8" s="116">
        <v>2010</v>
      </c>
      <c r="B8" s="127" t="s">
        <v>47</v>
      </c>
      <c r="C8" s="81">
        <v>595.41</v>
      </c>
      <c r="D8" s="81">
        <v>374</v>
      </c>
      <c r="E8" s="81" t="s">
        <v>47</v>
      </c>
      <c r="F8" s="81" t="s">
        <v>47</v>
      </c>
      <c r="G8" s="81">
        <v>142.107</v>
      </c>
      <c r="H8" s="81">
        <v>1679.6</v>
      </c>
      <c r="I8" s="114">
        <v>2010</v>
      </c>
    </row>
    <row r="9" spans="1:9" ht="20.25" customHeight="1">
      <c r="A9" s="115">
        <v>2011</v>
      </c>
      <c r="B9" s="122" t="s">
        <v>47</v>
      </c>
      <c r="C9" s="80">
        <v>621.41</v>
      </c>
      <c r="D9" s="80">
        <v>401</v>
      </c>
      <c r="E9" s="80" t="s">
        <v>47</v>
      </c>
      <c r="F9" s="80" t="s">
        <v>47</v>
      </c>
      <c r="G9" s="80">
        <v>146.839</v>
      </c>
      <c r="H9" s="80">
        <v>1713.3</v>
      </c>
      <c r="I9" s="113">
        <v>2011</v>
      </c>
    </row>
    <row r="10" spans="1:9" ht="20.25" customHeight="1">
      <c r="A10" s="116">
        <v>2012</v>
      </c>
      <c r="B10" s="79" t="s">
        <v>47</v>
      </c>
      <c r="C10" s="76">
        <v>634.24</v>
      </c>
      <c r="D10" s="76">
        <v>426</v>
      </c>
      <c r="E10" s="76" t="s">
        <v>47</v>
      </c>
      <c r="F10" s="76" t="s">
        <v>47</v>
      </c>
      <c r="G10" s="76">
        <v>148.64599999999999</v>
      </c>
      <c r="H10" s="76">
        <v>1818.6</v>
      </c>
      <c r="I10" s="114">
        <v>2012</v>
      </c>
    </row>
    <row r="11" spans="1:9" ht="20.25" customHeight="1">
      <c r="A11" s="115">
        <v>2013</v>
      </c>
      <c r="B11" s="78" t="s">
        <v>47</v>
      </c>
      <c r="C11" s="77">
        <v>638.39</v>
      </c>
      <c r="D11" s="77">
        <v>453</v>
      </c>
      <c r="E11" s="77" t="s">
        <v>47</v>
      </c>
      <c r="F11" s="77" t="s">
        <v>47</v>
      </c>
      <c r="G11" s="77">
        <v>154.489</v>
      </c>
      <c r="H11" s="77">
        <v>1874.6</v>
      </c>
      <c r="I11" s="113">
        <v>2013</v>
      </c>
    </row>
    <row r="12" spans="1:9" ht="20.25" customHeight="1">
      <c r="A12" s="116">
        <v>2014</v>
      </c>
      <c r="B12" s="79" t="s">
        <v>47</v>
      </c>
      <c r="C12" s="76">
        <v>653.77</v>
      </c>
      <c r="D12" s="76">
        <v>482</v>
      </c>
      <c r="E12" s="76" t="s">
        <v>47</v>
      </c>
      <c r="F12" s="76" t="s">
        <v>47</v>
      </c>
      <c r="G12" s="76">
        <v>158.61799999999999</v>
      </c>
      <c r="H12" s="76">
        <v>1948.6</v>
      </c>
      <c r="I12" s="114">
        <v>2014</v>
      </c>
    </row>
    <row r="13" spans="1:9" ht="20.25" customHeight="1">
      <c r="A13" s="115">
        <v>2015</v>
      </c>
      <c r="B13" s="78" t="s">
        <v>47</v>
      </c>
      <c r="C13" s="77">
        <v>677.04</v>
      </c>
      <c r="D13" s="77">
        <v>533</v>
      </c>
      <c r="E13" s="77" t="s">
        <v>47</v>
      </c>
      <c r="F13" s="77" t="s">
        <v>47</v>
      </c>
      <c r="G13" s="77">
        <v>173.215</v>
      </c>
      <c r="H13" s="77">
        <v>2004.7</v>
      </c>
      <c r="I13" s="113">
        <v>2015</v>
      </c>
    </row>
    <row r="14" spans="1:9" ht="20.25" customHeight="1">
      <c r="A14" s="116">
        <v>2016</v>
      </c>
      <c r="B14" s="79" t="s">
        <v>47</v>
      </c>
      <c r="C14" s="76">
        <v>712.42</v>
      </c>
      <c r="D14" s="76">
        <v>557</v>
      </c>
      <c r="E14" s="76">
        <v>242.3</v>
      </c>
      <c r="F14" s="76" t="s">
        <v>47</v>
      </c>
      <c r="G14" s="76">
        <v>165.06299999999999</v>
      </c>
      <c r="H14" s="76">
        <v>2005</v>
      </c>
      <c r="I14" s="151">
        <v>2016</v>
      </c>
    </row>
    <row r="15" spans="1:9" ht="20.25" customHeight="1">
      <c r="A15" s="115">
        <v>2017</v>
      </c>
      <c r="B15" s="78" t="s">
        <v>47</v>
      </c>
      <c r="C15" s="77">
        <v>723.51</v>
      </c>
      <c r="D15" s="77">
        <v>602</v>
      </c>
      <c r="E15" s="77">
        <v>266.7</v>
      </c>
      <c r="F15" s="77" t="s">
        <v>47</v>
      </c>
      <c r="G15" s="77">
        <v>182.52699999999999</v>
      </c>
      <c r="H15" s="77">
        <v>1975</v>
      </c>
      <c r="I15" s="152">
        <v>2017</v>
      </c>
    </row>
    <row r="16" spans="1:9" ht="20.25" customHeight="1">
      <c r="A16" s="116">
        <v>2018</v>
      </c>
      <c r="B16" s="79" t="s">
        <v>47</v>
      </c>
      <c r="C16" s="76">
        <v>726.59247252000011</v>
      </c>
      <c r="D16" s="76">
        <v>637</v>
      </c>
      <c r="E16" s="76">
        <v>334.3</v>
      </c>
      <c r="F16" s="76" t="s">
        <v>47</v>
      </c>
      <c r="G16" s="76">
        <v>185.81200000000001</v>
      </c>
      <c r="H16" s="76">
        <v>1994</v>
      </c>
      <c r="I16" s="151">
        <v>2018</v>
      </c>
    </row>
    <row r="17" spans="1:9" ht="20.25" customHeight="1">
      <c r="A17" s="115">
        <v>2019</v>
      </c>
      <c r="B17" s="78" t="s">
        <v>47</v>
      </c>
      <c r="C17" s="77">
        <v>729.32921870000007</v>
      </c>
      <c r="D17" s="77">
        <v>671</v>
      </c>
      <c r="E17" s="77">
        <v>351</v>
      </c>
      <c r="F17" s="77" t="s">
        <v>47</v>
      </c>
      <c r="G17" s="77">
        <v>188.600448</v>
      </c>
      <c r="H17" s="77">
        <v>1989</v>
      </c>
      <c r="I17" s="152">
        <v>2019</v>
      </c>
    </row>
    <row r="18" spans="1:9" ht="20.25" customHeight="1" thickBot="1">
      <c r="A18" s="116">
        <v>2020</v>
      </c>
      <c r="B18" s="79" t="s">
        <v>47</v>
      </c>
      <c r="C18" s="76">
        <v>762.70206539000014</v>
      </c>
      <c r="D18" s="76">
        <v>691</v>
      </c>
      <c r="E18" s="76">
        <v>359</v>
      </c>
      <c r="F18" s="76" t="s">
        <v>47</v>
      </c>
      <c r="G18" s="76">
        <v>199.9778475</v>
      </c>
      <c r="H18" s="139">
        <v>1989</v>
      </c>
      <c r="I18" s="151">
        <v>2020</v>
      </c>
    </row>
    <row r="19" spans="1:9" ht="27" customHeight="1" thickBot="1">
      <c r="A19" s="186" t="s">
        <v>258</v>
      </c>
      <c r="B19" s="186"/>
      <c r="C19" s="186"/>
      <c r="D19" s="187"/>
      <c r="E19" s="188" t="s">
        <v>257</v>
      </c>
      <c r="F19" s="189"/>
      <c r="G19" s="189"/>
      <c r="H19" s="189"/>
      <c r="I19" s="190"/>
    </row>
    <row r="20" spans="1:9" ht="16.5" customHeight="1" thickBot="1">
      <c r="A20" s="145" t="s">
        <v>174</v>
      </c>
      <c r="B20" s="144"/>
      <c r="C20" s="144"/>
      <c r="D20" s="144"/>
      <c r="E20" s="144"/>
      <c r="F20" s="112"/>
      <c r="G20" s="112"/>
      <c r="H20" s="112"/>
      <c r="I20" s="146" t="s">
        <v>175</v>
      </c>
    </row>
    <row r="21" spans="1:9" ht="15" customHeight="1">
      <c r="A21" s="142" t="s">
        <v>168</v>
      </c>
      <c r="B21" s="141"/>
      <c r="C21" s="109"/>
      <c r="D21" s="109"/>
      <c r="E21" s="177" t="s">
        <v>171</v>
      </c>
      <c r="F21" s="177"/>
      <c r="G21" s="177"/>
      <c r="H21" s="177"/>
      <c r="I21" s="177"/>
    </row>
  </sheetData>
  <mergeCells count="10">
    <mergeCell ref="E21:I21"/>
    <mergeCell ref="A1:I1"/>
    <mergeCell ref="A5:A6"/>
    <mergeCell ref="I5:I6"/>
    <mergeCell ref="A19:D19"/>
    <mergeCell ref="E19:I19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Najat R. A.. Al-Ghanami</cp:lastModifiedBy>
  <dcterms:created xsi:type="dcterms:W3CDTF">2016-06-05T02:59:04Z</dcterms:created>
  <dcterms:modified xsi:type="dcterms:W3CDTF">2021-11-15T04:33:00Z</dcterms:modified>
</cp:coreProperties>
</file>